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8\Public\КЭР\Отдел Березиной\Проектная деятельность\Отчеты\2024\2 квартал\Ответы\УФ\"/>
    </mc:Choice>
  </mc:AlternateContent>
  <xr:revisionPtr revIDLastSave="0" documentId="13_ncr:1_{19EE0334-5F76-42F6-816C-5D3220CE90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4" sheetId="2" r:id="rId1"/>
  </sheets>
  <definedNames>
    <definedName name="_xlnm.Print_Titles" localSheetId="0">'24'!$6:$10</definedName>
    <definedName name="_xlnm.Print_Area" localSheetId="0">'24'!$A$1:$N$30</definedName>
  </definedNames>
  <calcPr calcId="191029"/>
</workbook>
</file>

<file path=xl/calcChain.xml><?xml version="1.0" encoding="utf-8"?>
<calcChain xmlns="http://schemas.openxmlformats.org/spreadsheetml/2006/main">
  <c r="K19" i="2" l="1"/>
  <c r="N29" i="2" l="1"/>
  <c r="M20" i="2"/>
  <c r="N20" i="2"/>
  <c r="M16" i="2"/>
  <c r="L16" i="2"/>
  <c r="N12" i="2"/>
  <c r="M12" i="2"/>
  <c r="L12" i="2"/>
  <c r="K14" i="2"/>
  <c r="G24" i="2"/>
  <c r="E13" i="2" l="1"/>
  <c r="K30" i="2"/>
  <c r="K29" i="2" s="1"/>
  <c r="N17" i="2"/>
  <c r="N16" i="2" s="1"/>
  <c r="K17" i="2"/>
  <c r="H17" i="2"/>
  <c r="G14" i="2"/>
  <c r="E14" i="2" s="1"/>
  <c r="H14" i="2"/>
  <c r="L24" i="2" l="1"/>
  <c r="L20" i="2" s="1"/>
  <c r="J17" i="2"/>
  <c r="H20" i="2"/>
  <c r="G20" i="2"/>
  <c r="E20" i="2" l="1"/>
  <c r="E17" i="2"/>
  <c r="J14" i="2"/>
  <c r="K18" i="2" l="1"/>
  <c r="E18" i="2"/>
  <c r="K13" i="2"/>
  <c r="K27" i="2"/>
  <c r="K26" i="2" s="1"/>
  <c r="K23" i="2"/>
  <c r="E30" i="2"/>
  <c r="I11" i="2"/>
  <c r="K25" i="2"/>
  <c r="K24" i="2"/>
  <c r="K21" i="2"/>
  <c r="K22" i="2"/>
  <c r="K16" i="2" l="1"/>
  <c r="K20" i="2"/>
  <c r="E25" i="2"/>
  <c r="E24" i="2" l="1"/>
  <c r="E22" i="2"/>
  <c r="E23" i="2"/>
  <c r="E19" i="2" l="1"/>
  <c r="G16" i="2"/>
  <c r="J16" i="2"/>
  <c r="J20" i="2"/>
  <c r="H16" i="2"/>
  <c r="E16" i="2" l="1"/>
  <c r="G12" i="2"/>
  <c r="K28" i="2" l="1"/>
  <c r="K15" i="2" l="1"/>
  <c r="K12" i="2" s="1"/>
  <c r="E21" i="2" l="1"/>
  <c r="H26" i="2"/>
  <c r="J26" i="2"/>
  <c r="L26" i="2"/>
  <c r="M26" i="2"/>
  <c r="N26" i="2"/>
  <c r="G26" i="2"/>
  <c r="E27" i="2"/>
  <c r="H12" i="2"/>
  <c r="J12" i="2"/>
  <c r="E15" i="2"/>
  <c r="E12" i="2" l="1"/>
  <c r="E26" i="2"/>
  <c r="J29" i="2" l="1"/>
  <c r="J11" i="2" s="1"/>
  <c r="H29" i="2"/>
  <c r="H11" i="2" s="1"/>
  <c r="G29" i="2"/>
  <c r="G11" i="2" s="1"/>
  <c r="E11" i="2" s="1"/>
  <c r="M29" i="2"/>
  <c r="L29" i="2"/>
  <c r="L11" i="2" s="1"/>
  <c r="N11" i="2"/>
  <c r="M11" i="2" l="1"/>
  <c r="K11" i="2" s="1"/>
  <c r="E28" i="2"/>
  <c r="E29" i="2"/>
</calcChain>
</file>

<file path=xl/sharedStrings.xml><?xml version="1.0" encoding="utf-8"?>
<sst xmlns="http://schemas.openxmlformats.org/spreadsheetml/2006/main" count="65" uniqueCount="52">
  <si>
    <t>итого</t>
  </si>
  <si>
    <t>в т.ч. софинан-сирование</t>
  </si>
  <si>
    <t>№/п</t>
  </si>
  <si>
    <t>в том числе:</t>
  </si>
  <si>
    <t>ИТОГО</t>
  </si>
  <si>
    <t>Национальный проект "Культура", всего</t>
  </si>
  <si>
    <t>Национальный проект "Жилье и городская среда", всего</t>
  </si>
  <si>
    <t>ВСЕГО по городу Мурманску</t>
  </si>
  <si>
    <t>Местный бюджет</t>
  </si>
  <si>
    <t>Областной  (федеральный) бюджет</t>
  </si>
  <si>
    <t>Комитет по культуре</t>
  </si>
  <si>
    <t>Комитет по развитию городского хозяйства</t>
  </si>
  <si>
    <t>Комитет по строительству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</si>
  <si>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</si>
  <si>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</si>
  <si>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Региональный проект "Дорожная сеть"</t>
  </si>
  <si>
    <t>A1</t>
  </si>
  <si>
    <t>P5</t>
  </si>
  <si>
    <t>R1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</si>
  <si>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</si>
  <si>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"Жилье"</t>
  </si>
  <si>
    <t>Комитет имущественных отношений</t>
  </si>
  <si>
    <t>Региональный проект "Культурная среда"</t>
  </si>
  <si>
    <t>E1</t>
  </si>
  <si>
    <t>Национальный проект "Образование", всего</t>
  </si>
  <si>
    <t>Региональный проект "Современная школа"</t>
  </si>
  <si>
    <t>руб.</t>
  </si>
  <si>
    <t>A3</t>
  </si>
  <si>
    <t>Региональный проект "Цифровая культура"</t>
  </si>
  <si>
    <t>Национальный проект "Экология", всего</t>
  </si>
  <si>
    <t>Региональный проект "Чистая страна"</t>
  </si>
  <si>
    <t>G1</t>
  </si>
  <si>
    <t>F1</t>
  </si>
  <si>
    <t>F3</t>
  </si>
  <si>
    <t>Приложение</t>
  </si>
  <si>
    <t>Региональный проект "Спорт - норма жизни"</t>
  </si>
  <si>
    <t>Плановые назначения</t>
  </si>
  <si>
    <t>Исполнение</t>
  </si>
  <si>
    <t>75 1 Р5 54950</t>
  </si>
  <si>
    <t>Национальный проект "Безопасные качественные дороги", всего</t>
  </si>
  <si>
    <t>EВ</t>
  </si>
  <si>
    <t>Комитет по образованию</t>
  </si>
  <si>
    <t>F2</t>
  </si>
  <si>
    <t>Региональный проект "Формирование комфортной городской среды"</t>
  </si>
  <si>
    <t>Региональный проект "Патриотическое воспитание граждан Российской Федерации"</t>
  </si>
  <si>
    <t>Комитет территориального развития и строительства</t>
  </si>
  <si>
    <t>Комитет по физической культуре, спорту и охране здоровья</t>
  </si>
  <si>
    <t>2024 год</t>
  </si>
  <si>
    <t>E2</t>
  </si>
  <si>
    <t>Региональный проект "Успех каждого ребенка"</t>
  </si>
  <si>
    <t>Информация о расходах бюджета города Мурманска,
направленных на реализацию национальных проектов в 2024 году</t>
  </si>
  <si>
    <t>по состоянию на 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</si>
</sst>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4" fontId="11" fillId="0" borderId="15">
      <alignment horizontal="right" vertical="top" shrinkToFit="1"/>
    </xf>
  </cellStyleXfs>
  <cellXfs count="68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9" fillId="0" borderId="8" xfId="0" applyFont="1" applyBorder="1" applyAlignment="1">
      <alignment vertical="center"/>
    </xf>
    <xf numFmtId="3" fontId="1" fillId="0" borderId="0" xfId="0" applyNumberFormat="1" applyFont="1"/>
    <xf numFmtId="0" fontId="2" fillId="0" borderId="1" xfId="0" applyFont="1" applyBorder="1" applyAlignment="1">
      <alignment horizontal="left" vertical="top"/>
    </xf>
    <xf numFmtId="164" fontId="2" fillId="0" borderId="0" xfId="1" applyFont="1"/>
    <xf numFmtId="4" fontId="2" fillId="0" borderId="5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8" fillId="0" borderId="0" xfId="0" applyFont="1" applyAlignment="1">
      <alignment horizontal="center"/>
    </xf>
    <xf numFmtId="4" fontId="1" fillId="2" borderId="5" xfId="0" applyNumberFormat="1" applyFont="1" applyFill="1" applyBorder="1" applyAlignment="1">
      <alignment horizontal="right" vertical="top"/>
    </xf>
    <xf numFmtId="4" fontId="1" fillId="2" borderId="7" xfId="0" applyNumberFormat="1" applyFont="1" applyFill="1" applyBorder="1" applyAlignment="1">
      <alignment horizontal="right" vertical="top"/>
    </xf>
    <xf numFmtId="4" fontId="2" fillId="0" borderId="5" xfId="0" applyNumberFormat="1" applyFont="1" applyBorder="1" applyAlignment="1">
      <alignment horizontal="right" vertical="top"/>
    </xf>
    <xf numFmtId="4" fontId="2" fillId="0" borderId="7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0" fontId="8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/>
    </xf>
  </cellXfs>
  <cellStyles count="3">
    <cellStyle name="xl2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6"/>
  <sheetViews>
    <sheetView tabSelected="1" view="pageBreakPreview" zoomScale="85" zoomScaleNormal="85" zoomScaleSheetLayoutView="85" zoomScalePageLayoutView="70" workbookViewId="0">
      <selection activeCell="M9" sqref="M9:N9"/>
    </sheetView>
  </sheetViews>
  <sheetFormatPr defaultColWidth="9.140625" defaultRowHeight="15.75" x14ac:dyDescent="0.25"/>
  <cols>
    <col min="1" max="1" width="4.42578125" style="3" customWidth="1"/>
    <col min="2" max="2" width="59" style="2" customWidth="1"/>
    <col min="3" max="3" width="4.85546875" style="2" customWidth="1"/>
    <col min="4" max="4" width="25.28515625" style="2" customWidth="1"/>
    <col min="5" max="5" width="18" style="2" customWidth="1"/>
    <col min="6" max="6" width="2.140625" style="2" hidden="1" customWidth="1"/>
    <col min="7" max="7" width="18" style="2" customWidth="1"/>
    <col min="8" max="8" width="19.5703125" style="2" customWidth="1"/>
    <col min="9" max="9" width="1.7109375" style="2" hidden="1" customWidth="1"/>
    <col min="10" max="10" width="19" style="2" bestFit="1" customWidth="1"/>
    <col min="11" max="11" width="18.42578125" style="2" customWidth="1"/>
    <col min="12" max="12" width="18.140625" style="2" customWidth="1"/>
    <col min="13" max="13" width="17" style="2" customWidth="1"/>
    <col min="14" max="15" width="18.5703125" style="2" customWidth="1"/>
    <col min="16" max="16" width="21.7109375" style="2" customWidth="1"/>
    <col min="17" max="17" width="9.140625" style="2"/>
    <col min="18" max="18" width="17.140625" style="2" bestFit="1" customWidth="1"/>
    <col min="19" max="16384" width="9.140625" style="2"/>
  </cols>
  <sheetData>
    <row r="1" spans="1:18" x14ac:dyDescent="0.25">
      <c r="J1" s="4"/>
      <c r="N1" s="4" t="s">
        <v>34</v>
      </c>
    </row>
    <row r="2" spans="1:18" ht="46.5" customHeight="1" x14ac:dyDescent="0.25">
      <c r="A2" s="42" t="s">
        <v>50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8" ht="18.75" customHeight="1" x14ac:dyDescent="0.3">
      <c r="A3" s="52" t="s">
        <v>51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8" ht="18.7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8" x14ac:dyDescent="0.25">
      <c r="E5" s="21"/>
      <c r="F5" s="21"/>
      <c r="J5" s="4"/>
      <c r="N5" s="4" t="s">
        <v>26</v>
      </c>
    </row>
    <row r="6" spans="1:18" ht="21" customHeight="1" x14ac:dyDescent="0.25">
      <c r="A6" s="49" t="s">
        <v>2</v>
      </c>
      <c r="B6" s="53" t="s">
        <v>14</v>
      </c>
      <c r="C6" s="53"/>
      <c r="D6" s="53" t="s">
        <v>13</v>
      </c>
      <c r="E6" s="56" t="s">
        <v>47</v>
      </c>
      <c r="F6" s="57"/>
      <c r="G6" s="57"/>
      <c r="H6" s="57"/>
      <c r="I6" s="57"/>
      <c r="J6" s="57"/>
      <c r="K6" s="57"/>
      <c r="L6" s="57"/>
      <c r="M6" s="57"/>
      <c r="N6" s="58"/>
    </row>
    <row r="7" spans="1:18" ht="21" customHeight="1" x14ac:dyDescent="0.25">
      <c r="A7" s="50"/>
      <c r="B7" s="54"/>
      <c r="C7" s="54"/>
      <c r="D7" s="54"/>
      <c r="E7" s="56" t="s">
        <v>36</v>
      </c>
      <c r="F7" s="57"/>
      <c r="G7" s="57"/>
      <c r="H7" s="57"/>
      <c r="I7" s="57"/>
      <c r="J7" s="58"/>
      <c r="K7" s="56" t="s">
        <v>37</v>
      </c>
      <c r="L7" s="57"/>
      <c r="M7" s="57"/>
      <c r="N7" s="58"/>
    </row>
    <row r="8" spans="1:18" ht="15.75" customHeight="1" x14ac:dyDescent="0.25">
      <c r="A8" s="50"/>
      <c r="B8" s="54"/>
      <c r="C8" s="54"/>
      <c r="D8" s="54"/>
      <c r="E8" s="59" t="s">
        <v>4</v>
      </c>
      <c r="F8" s="60"/>
      <c r="G8" s="37" t="s">
        <v>3</v>
      </c>
      <c r="H8" s="37"/>
      <c r="I8" s="37"/>
      <c r="J8" s="37"/>
      <c r="K8" s="36" t="s">
        <v>4</v>
      </c>
      <c r="L8" s="37" t="s">
        <v>3</v>
      </c>
      <c r="M8" s="37"/>
      <c r="N8" s="37"/>
    </row>
    <row r="9" spans="1:18" ht="17.25" customHeight="1" x14ac:dyDescent="0.25">
      <c r="A9" s="50"/>
      <c r="B9" s="54"/>
      <c r="C9" s="54"/>
      <c r="D9" s="54"/>
      <c r="E9" s="61"/>
      <c r="F9" s="62"/>
      <c r="G9" s="36" t="s">
        <v>9</v>
      </c>
      <c r="H9" s="37" t="s">
        <v>8</v>
      </c>
      <c r="I9" s="37"/>
      <c r="J9" s="37"/>
      <c r="K9" s="38"/>
      <c r="L9" s="36" t="s">
        <v>9</v>
      </c>
      <c r="M9" s="37" t="s">
        <v>8</v>
      </c>
      <c r="N9" s="37"/>
    </row>
    <row r="10" spans="1:18" ht="38.25" customHeight="1" x14ac:dyDescent="0.25">
      <c r="A10" s="51"/>
      <c r="B10" s="55"/>
      <c r="C10" s="55"/>
      <c r="D10" s="55"/>
      <c r="E10" s="63"/>
      <c r="F10" s="64"/>
      <c r="G10" s="36"/>
      <c r="H10" s="39" t="s">
        <v>0</v>
      </c>
      <c r="I10" s="40"/>
      <c r="J10" s="16" t="s">
        <v>1</v>
      </c>
      <c r="K10" s="38"/>
      <c r="L10" s="36"/>
      <c r="M10" s="15" t="s">
        <v>0</v>
      </c>
      <c r="N10" s="16" t="s">
        <v>1</v>
      </c>
    </row>
    <row r="11" spans="1:18" x14ac:dyDescent="0.25">
      <c r="A11" s="5"/>
      <c r="B11" s="13" t="s">
        <v>7</v>
      </c>
      <c r="C11" s="8"/>
      <c r="D11" s="6"/>
      <c r="E11" s="32">
        <f>G11+H11</f>
        <v>2331986316.46</v>
      </c>
      <c r="F11" s="33"/>
      <c r="G11" s="18">
        <f>G12+G16+G20+G26+G29</f>
        <v>1636625271.9000001</v>
      </c>
      <c r="H11" s="18">
        <f>H12+H16+H20+H26+H29</f>
        <v>695361044.55999994</v>
      </c>
      <c r="I11" s="18">
        <f>I12+I16+I20+I26+I29</f>
        <v>0</v>
      </c>
      <c r="J11" s="17">
        <f>J12+J16+J20+J26+J29</f>
        <v>687162135.54999995</v>
      </c>
      <c r="K11" s="18">
        <f>L11+M11</f>
        <v>712380802.3599999</v>
      </c>
      <c r="L11" s="18">
        <f>L12+L16+L20+L26+L29</f>
        <v>447345225.57999998</v>
      </c>
      <c r="M11" s="18">
        <f>M12+M16+M20+M26+M29</f>
        <v>265035576.77999997</v>
      </c>
      <c r="N11" s="17">
        <f>N12+N16+N20+N26+N29</f>
        <v>264806404.50999999</v>
      </c>
      <c r="O11" s="21"/>
      <c r="Q11" s="21"/>
      <c r="R11" s="21"/>
    </row>
    <row r="12" spans="1:18" x14ac:dyDescent="0.25">
      <c r="A12" s="11">
        <v>1</v>
      </c>
      <c r="B12" s="7" t="s">
        <v>5</v>
      </c>
      <c r="C12" s="8"/>
      <c r="D12" s="8"/>
      <c r="E12" s="32">
        <f t="shared" ref="E12:E21" si="0">G12+H12</f>
        <v>324446752.74000001</v>
      </c>
      <c r="F12" s="33"/>
      <c r="G12" s="18">
        <f>SUM(G13:G15)</f>
        <v>214364726.37</v>
      </c>
      <c r="H12" s="32">
        <f t="shared" ref="H12:J12" si="1">SUM(H13:H15)</f>
        <v>110082026.37</v>
      </c>
      <c r="I12" s="33"/>
      <c r="J12" s="17">
        <f t="shared" si="1"/>
        <v>110082026.37</v>
      </c>
      <c r="K12" s="18">
        <f>SUM(K13:K15)</f>
        <v>76139347.269999996</v>
      </c>
      <c r="L12" s="18">
        <f>SUM(L13:L15)</f>
        <v>44646007.479999997</v>
      </c>
      <c r="M12" s="18">
        <f>SUM(M13:M15)</f>
        <v>31493339.789999999</v>
      </c>
      <c r="N12" s="17">
        <f>SUM(N13:N15)</f>
        <v>31493339.789999999</v>
      </c>
      <c r="Q12" s="21"/>
      <c r="R12" s="21"/>
    </row>
    <row r="13" spans="1:18" ht="21.75" customHeight="1" x14ac:dyDescent="0.25">
      <c r="A13" s="47"/>
      <c r="B13" s="43" t="s">
        <v>22</v>
      </c>
      <c r="C13" s="45" t="s">
        <v>16</v>
      </c>
      <c r="D13" s="10" t="s">
        <v>10</v>
      </c>
      <c r="E13" s="34">
        <f>G13+H13</f>
        <v>15000000</v>
      </c>
      <c r="F13" s="35"/>
      <c r="G13" s="19">
        <v>14550000</v>
      </c>
      <c r="H13" s="34">
        <v>450000</v>
      </c>
      <c r="I13" s="35"/>
      <c r="J13" s="20">
        <v>450000</v>
      </c>
      <c r="K13" s="19">
        <f>L13+M13</f>
        <v>13992199.689999999</v>
      </c>
      <c r="L13" s="19">
        <v>13572433.689999999</v>
      </c>
      <c r="M13" s="19">
        <v>419766</v>
      </c>
      <c r="N13" s="20">
        <v>419766</v>
      </c>
      <c r="Q13" s="21"/>
      <c r="R13" s="21"/>
    </row>
    <row r="14" spans="1:18" ht="25.5" x14ac:dyDescent="0.25">
      <c r="A14" s="48"/>
      <c r="B14" s="44"/>
      <c r="C14" s="46"/>
      <c r="D14" s="9" t="s">
        <v>45</v>
      </c>
      <c r="E14" s="34">
        <f>G14+H14</f>
        <v>309446752.74000001</v>
      </c>
      <c r="F14" s="35"/>
      <c r="G14" s="19">
        <f>186466090.53+13348635.84</f>
        <v>199814726.37</v>
      </c>
      <c r="H14" s="34">
        <f>107086090.53+2545935.84</f>
        <v>109632026.37</v>
      </c>
      <c r="I14" s="35"/>
      <c r="J14" s="20">
        <f>107086090.53+2545935.84</f>
        <v>109632026.37</v>
      </c>
      <c r="K14" s="19">
        <f>L14+M14</f>
        <v>62147147.579999998</v>
      </c>
      <c r="L14" s="19">
        <v>31073573.789999999</v>
      </c>
      <c r="M14" s="19">
        <v>31073573.789999999</v>
      </c>
      <c r="N14" s="20">
        <v>31073573.789999999</v>
      </c>
      <c r="O14" s="21"/>
      <c r="Q14" s="21"/>
      <c r="R14" s="21"/>
    </row>
    <row r="15" spans="1:18" ht="18.75" hidden="1" customHeight="1" x14ac:dyDescent="0.25">
      <c r="A15" s="14"/>
      <c r="B15" s="22" t="s">
        <v>28</v>
      </c>
      <c r="C15" s="23" t="s">
        <v>27</v>
      </c>
      <c r="D15" s="10" t="s">
        <v>10</v>
      </c>
      <c r="E15" s="34">
        <f t="shared" si="0"/>
        <v>0</v>
      </c>
      <c r="F15" s="35"/>
      <c r="G15" s="19"/>
      <c r="H15" s="34"/>
      <c r="I15" s="35"/>
      <c r="J15" s="20"/>
      <c r="K15" s="19">
        <f>L15+M15</f>
        <v>0</v>
      </c>
      <c r="L15" s="19"/>
      <c r="M15" s="19"/>
      <c r="N15" s="20"/>
      <c r="Q15" s="21"/>
      <c r="R15" s="21"/>
    </row>
    <row r="16" spans="1:18" x14ac:dyDescent="0.25">
      <c r="A16" s="11">
        <v>2</v>
      </c>
      <c r="B16" s="7" t="s">
        <v>24</v>
      </c>
      <c r="C16" s="8"/>
      <c r="D16" s="8"/>
      <c r="E16" s="32">
        <f t="shared" si="0"/>
        <v>442857117.26999998</v>
      </c>
      <c r="F16" s="33"/>
      <c r="G16" s="18">
        <f>SUM(G17:G19)</f>
        <v>230231354.13</v>
      </c>
      <c r="H16" s="32">
        <f>SUM(H17:I19)</f>
        <v>212625763.13999999</v>
      </c>
      <c r="I16" s="33"/>
      <c r="J16" s="17">
        <f>SUM(J17:J19)</f>
        <v>204426854.13</v>
      </c>
      <c r="K16" s="18">
        <f>SUM(K17:K19)</f>
        <v>307503677.40999997</v>
      </c>
      <c r="L16" s="18">
        <f>SUM(L17:L19)</f>
        <v>162023002.56999999</v>
      </c>
      <c r="M16" s="18">
        <f>SUM(M17:M19)</f>
        <v>145480674.84</v>
      </c>
      <c r="N16" s="17">
        <f>SUM(N17:N19)</f>
        <v>145251502.56999999</v>
      </c>
      <c r="Q16" s="21"/>
      <c r="R16" s="21"/>
    </row>
    <row r="17" spans="1:18" ht="30" customHeight="1" x14ac:dyDescent="0.25">
      <c r="A17" s="14"/>
      <c r="B17" s="22" t="s">
        <v>25</v>
      </c>
      <c r="C17" s="23" t="s">
        <v>23</v>
      </c>
      <c r="D17" s="9" t="s">
        <v>45</v>
      </c>
      <c r="E17" s="29">
        <f>G17+H17</f>
        <v>410485017.26999998</v>
      </c>
      <c r="F17" s="30"/>
      <c r="G17" s="19">
        <v>201143054.13</v>
      </c>
      <c r="H17" s="34">
        <f>201143054.13+8198909.01</f>
        <v>209341963.13999999</v>
      </c>
      <c r="I17" s="35"/>
      <c r="J17" s="20">
        <f>201143054.13</f>
        <v>201143054.13</v>
      </c>
      <c r="K17" s="19">
        <f>L17+M17</f>
        <v>284164577.40999997</v>
      </c>
      <c r="L17" s="19">
        <v>141967702.56999999</v>
      </c>
      <c r="M17" s="19">
        <v>142196874.84</v>
      </c>
      <c r="N17" s="20">
        <f>141967702.57</f>
        <v>141967702.56999999</v>
      </c>
      <c r="O17" s="21"/>
      <c r="Q17" s="21"/>
      <c r="R17" s="21"/>
    </row>
    <row r="18" spans="1:18" ht="30" customHeight="1" x14ac:dyDescent="0.25">
      <c r="A18" s="14"/>
      <c r="B18" s="22" t="s">
        <v>49</v>
      </c>
      <c r="C18" s="23" t="s">
        <v>48</v>
      </c>
      <c r="D18" s="9" t="s">
        <v>41</v>
      </c>
      <c r="E18" s="29">
        <f t="shared" ref="E18" si="2">G18+H18</f>
        <v>6567600</v>
      </c>
      <c r="F18" s="30"/>
      <c r="G18" s="19">
        <v>3283800</v>
      </c>
      <c r="H18" s="29">
        <v>3283800</v>
      </c>
      <c r="I18" s="30"/>
      <c r="J18" s="20">
        <v>3283800</v>
      </c>
      <c r="K18" s="19">
        <f>L18+M18</f>
        <v>6567600</v>
      </c>
      <c r="L18" s="19">
        <v>3283800</v>
      </c>
      <c r="M18" s="19">
        <v>3283800</v>
      </c>
      <c r="N18" s="20">
        <v>3283800</v>
      </c>
      <c r="Q18" s="21"/>
      <c r="R18" s="21"/>
    </row>
    <row r="19" spans="1:18" ht="34.5" customHeight="1" x14ac:dyDescent="0.25">
      <c r="A19" s="14"/>
      <c r="B19" s="22" t="s">
        <v>44</v>
      </c>
      <c r="C19" s="23" t="s">
        <v>40</v>
      </c>
      <c r="D19" s="9" t="s">
        <v>41</v>
      </c>
      <c r="E19" s="34">
        <f t="shared" si="0"/>
        <v>25804500</v>
      </c>
      <c r="F19" s="35"/>
      <c r="G19" s="19">
        <v>25804500</v>
      </c>
      <c r="H19" s="34"/>
      <c r="I19" s="35"/>
      <c r="J19" s="20"/>
      <c r="K19" s="19">
        <f>L19+M19</f>
        <v>16771500</v>
      </c>
      <c r="L19" s="19">
        <v>16771500</v>
      </c>
      <c r="M19" s="19"/>
      <c r="N19" s="20"/>
      <c r="Q19" s="21"/>
      <c r="R19" s="21"/>
    </row>
    <row r="20" spans="1:18" ht="31.7" customHeight="1" x14ac:dyDescent="0.25">
      <c r="A20" s="11">
        <v>3</v>
      </c>
      <c r="B20" s="12" t="s">
        <v>6</v>
      </c>
      <c r="C20" s="8"/>
      <c r="D20" s="8"/>
      <c r="E20" s="32">
        <f>G20+H20</f>
        <v>964682446.45000005</v>
      </c>
      <c r="F20" s="33"/>
      <c r="G20" s="18">
        <f>SUM(G21:G25)</f>
        <v>652029191.4000001</v>
      </c>
      <c r="H20" s="32">
        <f>SUM(H21:H25)</f>
        <v>312653255.05000001</v>
      </c>
      <c r="I20" s="33"/>
      <c r="J20" s="17">
        <f t="shared" ref="J20" si="3">SUM(J21:J25)</f>
        <v>312653255.05000001</v>
      </c>
      <c r="K20" s="18">
        <f>SUM(K21:K25)</f>
        <v>252863356.25</v>
      </c>
      <c r="L20" s="18">
        <f>SUM(L21:L25)</f>
        <v>172389236.24000001</v>
      </c>
      <c r="M20" s="18">
        <f>SUM(M21:M25)</f>
        <v>80474120.010000005</v>
      </c>
      <c r="N20" s="17">
        <f>SUM(N21:N25)</f>
        <v>80474120.010000005</v>
      </c>
      <c r="O20" s="21"/>
      <c r="Q20" s="21"/>
      <c r="R20" s="21"/>
    </row>
    <row r="21" spans="1:18" ht="29.25" customHeight="1" x14ac:dyDescent="0.25">
      <c r="A21" s="14"/>
      <c r="B21" s="22" t="s">
        <v>20</v>
      </c>
      <c r="C21" s="23" t="s">
        <v>32</v>
      </c>
      <c r="D21" s="9" t="s">
        <v>45</v>
      </c>
      <c r="E21" s="34">
        <f t="shared" si="0"/>
        <v>6418047.4000000004</v>
      </c>
      <c r="F21" s="35"/>
      <c r="G21" s="19">
        <v>3209023.7</v>
      </c>
      <c r="H21" s="34">
        <v>3209023.7</v>
      </c>
      <c r="I21" s="35"/>
      <c r="J21" s="20">
        <v>3209023.7</v>
      </c>
      <c r="K21" s="19">
        <f>L21+M21</f>
        <v>0</v>
      </c>
      <c r="L21" s="19"/>
      <c r="M21" s="19"/>
      <c r="N21" s="20"/>
      <c r="Q21" s="21"/>
      <c r="R21" s="21"/>
    </row>
    <row r="22" spans="1:18" ht="19.5" customHeight="1" x14ac:dyDescent="0.25">
      <c r="A22" s="47"/>
      <c r="B22" s="43" t="s">
        <v>43</v>
      </c>
      <c r="C22" s="45" t="s">
        <v>42</v>
      </c>
      <c r="D22" s="9" t="s">
        <v>10</v>
      </c>
      <c r="E22" s="34">
        <f t="shared" ref="E22:E23" si="4">G22+H22</f>
        <v>114813880</v>
      </c>
      <c r="F22" s="35"/>
      <c r="G22" s="19">
        <v>57406940</v>
      </c>
      <c r="H22" s="34">
        <v>57406940</v>
      </c>
      <c r="I22" s="35"/>
      <c r="J22" s="20">
        <v>57406940</v>
      </c>
      <c r="K22" s="19">
        <f>L22+M22</f>
        <v>34144164</v>
      </c>
      <c r="L22" s="19">
        <v>17072082</v>
      </c>
      <c r="M22" s="19">
        <v>17072082</v>
      </c>
      <c r="N22" s="20">
        <v>17072082</v>
      </c>
      <c r="Q22" s="21"/>
      <c r="R22" s="21"/>
    </row>
    <row r="23" spans="1:18" ht="39.75" hidden="1" customHeight="1" x14ac:dyDescent="0.25">
      <c r="A23" s="67"/>
      <c r="B23" s="65"/>
      <c r="C23" s="66"/>
      <c r="D23" s="9" t="s">
        <v>46</v>
      </c>
      <c r="E23" s="34">
        <f t="shared" si="4"/>
        <v>0</v>
      </c>
      <c r="F23" s="35"/>
      <c r="G23" s="19"/>
      <c r="H23" s="34"/>
      <c r="I23" s="35"/>
      <c r="J23" s="20"/>
      <c r="K23" s="19">
        <f>L23+M23</f>
        <v>0</v>
      </c>
      <c r="L23" s="19"/>
      <c r="M23" s="19"/>
      <c r="N23" s="20"/>
      <c r="Q23" s="21"/>
      <c r="R23" s="21"/>
    </row>
    <row r="24" spans="1:18" ht="30.75" customHeight="1" x14ac:dyDescent="0.25">
      <c r="A24" s="48"/>
      <c r="B24" s="44"/>
      <c r="C24" s="46"/>
      <c r="D24" s="9" t="s">
        <v>11</v>
      </c>
      <c r="E24" s="34">
        <f t="shared" ref="E24" si="5">G24+H24</f>
        <v>204294003.19999999</v>
      </c>
      <c r="F24" s="35"/>
      <c r="G24" s="19">
        <f>102147001.6</f>
        <v>102147001.59999999</v>
      </c>
      <c r="H24" s="34">
        <v>102147001.59999999</v>
      </c>
      <c r="I24" s="35"/>
      <c r="J24" s="20">
        <v>102147001.59999999</v>
      </c>
      <c r="K24" s="19">
        <f>L24+M24</f>
        <v>70755703.200000003</v>
      </c>
      <c r="L24" s="19">
        <f>6762501.6+28615350</f>
        <v>35377851.600000001</v>
      </c>
      <c r="M24" s="19">
        <v>35377851.600000001</v>
      </c>
      <c r="N24" s="20">
        <v>35377851.600000001</v>
      </c>
      <c r="Q24" s="21"/>
      <c r="R24" s="21"/>
    </row>
    <row r="25" spans="1:18" s="1" customFormat="1" ht="47.25" x14ac:dyDescent="0.25">
      <c r="A25" s="14"/>
      <c r="B25" s="22" t="s">
        <v>19</v>
      </c>
      <c r="C25" s="23" t="s">
        <v>33</v>
      </c>
      <c r="D25" s="9" t="s">
        <v>21</v>
      </c>
      <c r="E25" s="34">
        <f>G25+H25</f>
        <v>639156515.85000002</v>
      </c>
      <c r="F25" s="35"/>
      <c r="G25" s="19">
        <v>489266226.10000002</v>
      </c>
      <c r="H25" s="34">
        <v>149890289.75</v>
      </c>
      <c r="I25" s="35"/>
      <c r="J25" s="20">
        <v>149890289.75</v>
      </c>
      <c r="K25" s="19">
        <f>L25+M25</f>
        <v>147963489.05000001</v>
      </c>
      <c r="L25" s="19">
        <v>119939302.64</v>
      </c>
      <c r="M25" s="19">
        <v>28024186.41</v>
      </c>
      <c r="N25" s="20">
        <v>28024186.41</v>
      </c>
      <c r="O25" s="26"/>
      <c r="Q25" s="21"/>
      <c r="R25" s="21"/>
    </row>
    <row r="26" spans="1:18" s="1" customFormat="1" hidden="1" x14ac:dyDescent="0.25">
      <c r="A26" s="11">
        <v>4</v>
      </c>
      <c r="B26" s="12" t="s">
        <v>29</v>
      </c>
      <c r="C26" s="8"/>
      <c r="D26" s="8"/>
      <c r="E26" s="32">
        <f t="shared" ref="E26:E29" si="6">G26+H26</f>
        <v>0</v>
      </c>
      <c r="F26" s="33"/>
      <c r="G26" s="18">
        <f>SUM(G27)</f>
        <v>0</v>
      </c>
      <c r="H26" s="32">
        <f t="shared" ref="H26:N26" si="7">SUM(H27)</f>
        <v>0</v>
      </c>
      <c r="I26" s="33"/>
      <c r="J26" s="17">
        <f t="shared" si="7"/>
        <v>0</v>
      </c>
      <c r="K26" s="18">
        <f>SUM(K27)</f>
        <v>0</v>
      </c>
      <c r="L26" s="18">
        <f t="shared" si="7"/>
        <v>0</v>
      </c>
      <c r="M26" s="18">
        <f t="shared" si="7"/>
        <v>0</v>
      </c>
      <c r="N26" s="17">
        <f t="shared" si="7"/>
        <v>0</v>
      </c>
      <c r="Q26" s="21"/>
      <c r="R26" s="21"/>
    </row>
    <row r="27" spans="1:18" s="1" customFormat="1" ht="34.5" hidden="1" customHeight="1" x14ac:dyDescent="0.25">
      <c r="A27" s="14"/>
      <c r="B27" s="22" t="s">
        <v>30</v>
      </c>
      <c r="C27" s="23" t="s">
        <v>31</v>
      </c>
      <c r="D27" s="9" t="s">
        <v>11</v>
      </c>
      <c r="E27" s="34">
        <f t="shared" si="6"/>
        <v>0</v>
      </c>
      <c r="F27" s="35"/>
      <c r="G27" s="19"/>
      <c r="H27" s="34"/>
      <c r="I27" s="35"/>
      <c r="J27" s="20"/>
      <c r="K27" s="19">
        <f>L27+M27</f>
        <v>0</v>
      </c>
      <c r="L27" s="19"/>
      <c r="M27" s="19"/>
      <c r="N27" s="20"/>
      <c r="O27" s="2"/>
      <c r="P27" s="2"/>
      <c r="Q27" s="21"/>
      <c r="R27" s="21"/>
    </row>
    <row r="28" spans="1:18" ht="31.7" hidden="1" customHeight="1" x14ac:dyDescent="0.25">
      <c r="A28" s="14"/>
      <c r="B28" s="22" t="s">
        <v>35</v>
      </c>
      <c r="C28" s="23" t="s">
        <v>17</v>
      </c>
      <c r="D28" s="10" t="s">
        <v>12</v>
      </c>
      <c r="E28" s="34">
        <f t="shared" si="6"/>
        <v>0</v>
      </c>
      <c r="F28" s="35"/>
      <c r="G28" s="19"/>
      <c r="H28" s="34"/>
      <c r="I28" s="35"/>
      <c r="J28" s="20"/>
      <c r="K28" s="19">
        <f>L28+M28</f>
        <v>0</v>
      </c>
      <c r="L28" s="19"/>
      <c r="M28" s="19"/>
      <c r="N28" s="20"/>
      <c r="O28" s="2" t="s">
        <v>38</v>
      </c>
      <c r="Q28" s="21"/>
      <c r="R28" s="21"/>
    </row>
    <row r="29" spans="1:18" ht="31.5" x14ac:dyDescent="0.25">
      <c r="A29" s="11">
        <v>4</v>
      </c>
      <c r="B29" s="12" t="s">
        <v>39</v>
      </c>
      <c r="C29" s="8"/>
      <c r="D29" s="8"/>
      <c r="E29" s="32">
        <f t="shared" si="6"/>
        <v>600000000</v>
      </c>
      <c r="F29" s="33"/>
      <c r="G29" s="18">
        <f t="shared" ref="G29:M29" si="8">SUM(G30:G30)</f>
        <v>540000000</v>
      </c>
      <c r="H29" s="32">
        <f t="shared" si="8"/>
        <v>60000000</v>
      </c>
      <c r="I29" s="33"/>
      <c r="J29" s="17">
        <f t="shared" si="8"/>
        <v>60000000</v>
      </c>
      <c r="K29" s="18">
        <f>SUM(K30:K30)</f>
        <v>75874421.430000007</v>
      </c>
      <c r="L29" s="18">
        <f t="shared" si="8"/>
        <v>68286979.290000007</v>
      </c>
      <c r="M29" s="18">
        <f t="shared" si="8"/>
        <v>7587442.1399999997</v>
      </c>
      <c r="N29" s="17">
        <f>SUM(N30:N30)</f>
        <v>7587442.1399999997</v>
      </c>
      <c r="Q29" s="21"/>
      <c r="R29" s="21"/>
    </row>
    <row r="30" spans="1:18" ht="34.5" customHeight="1" x14ac:dyDescent="0.25">
      <c r="A30" s="14"/>
      <c r="B30" s="27" t="s">
        <v>15</v>
      </c>
      <c r="C30" s="24" t="s">
        <v>18</v>
      </c>
      <c r="D30" s="9" t="s">
        <v>11</v>
      </c>
      <c r="E30" s="34">
        <f>G30+H30</f>
        <v>600000000</v>
      </c>
      <c r="F30" s="35"/>
      <c r="G30" s="19">
        <v>540000000</v>
      </c>
      <c r="H30" s="34">
        <v>60000000</v>
      </c>
      <c r="I30" s="35"/>
      <c r="J30" s="20">
        <v>60000000</v>
      </c>
      <c r="K30" s="19">
        <f>L30+M30</f>
        <v>75874421.430000007</v>
      </c>
      <c r="L30" s="19">
        <v>68286979.290000007</v>
      </c>
      <c r="M30" s="19">
        <v>7587442.1399999997</v>
      </c>
      <c r="N30" s="20">
        <v>7587442.1399999997</v>
      </c>
      <c r="Q30" s="21"/>
      <c r="R30" s="21"/>
    </row>
    <row r="31" spans="1:18" ht="21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</row>
    <row r="32" spans="1:18" ht="19.5" customHeight="1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</row>
    <row r="34" spans="5:5" x14ac:dyDescent="0.25">
      <c r="E34" s="21"/>
    </row>
    <row r="36" spans="5:5" x14ac:dyDescent="0.25">
      <c r="E36" s="28"/>
    </row>
  </sheetData>
  <mergeCells count="61">
    <mergeCell ref="H24:I24"/>
    <mergeCell ref="C22:C24"/>
    <mergeCell ref="A22:A24"/>
    <mergeCell ref="H22:I22"/>
    <mergeCell ref="E22:F22"/>
    <mergeCell ref="E23:F23"/>
    <mergeCell ref="H23:I23"/>
    <mergeCell ref="E11:F11"/>
    <mergeCell ref="E12:F12"/>
    <mergeCell ref="E8:F10"/>
    <mergeCell ref="B22:B24"/>
    <mergeCell ref="E24:F24"/>
    <mergeCell ref="E20:F20"/>
    <mergeCell ref="E13:F13"/>
    <mergeCell ref="E14:F14"/>
    <mergeCell ref="E15:F15"/>
    <mergeCell ref="E16:F16"/>
    <mergeCell ref="E19:F19"/>
    <mergeCell ref="H25:I25"/>
    <mergeCell ref="E25:F25"/>
    <mergeCell ref="E27:F27"/>
    <mergeCell ref="A2:N2"/>
    <mergeCell ref="B13:B14"/>
    <mergeCell ref="C13:C14"/>
    <mergeCell ref="A13:A14"/>
    <mergeCell ref="A6:A10"/>
    <mergeCell ref="A3:N3"/>
    <mergeCell ref="B6:B10"/>
    <mergeCell ref="D6:D10"/>
    <mergeCell ref="C6:C10"/>
    <mergeCell ref="K7:N7"/>
    <mergeCell ref="E6:N6"/>
    <mergeCell ref="E7:J7"/>
    <mergeCell ref="H13:I13"/>
    <mergeCell ref="G8:J8"/>
    <mergeCell ref="K8:K10"/>
    <mergeCell ref="L8:N8"/>
    <mergeCell ref="H10:I10"/>
    <mergeCell ref="A32:N32"/>
    <mergeCell ref="H21:I21"/>
    <mergeCell ref="H27:I27"/>
    <mergeCell ref="H28:I28"/>
    <mergeCell ref="H30:I30"/>
    <mergeCell ref="H29:I29"/>
    <mergeCell ref="E21:F21"/>
    <mergeCell ref="E28:F28"/>
    <mergeCell ref="E29:F29"/>
    <mergeCell ref="E30:F30"/>
    <mergeCell ref="H26:I26"/>
    <mergeCell ref="E26:F26"/>
    <mergeCell ref="H12:I12"/>
    <mergeCell ref="L9:L10"/>
    <mergeCell ref="M9:N9"/>
    <mergeCell ref="G9:G10"/>
    <mergeCell ref="H9:J9"/>
    <mergeCell ref="H20:I20"/>
    <mergeCell ref="H16:I16"/>
    <mergeCell ref="H17:I17"/>
    <mergeCell ref="H14:I14"/>
    <mergeCell ref="H15:I15"/>
    <mergeCell ref="H19:I19"/>
  </mergeCells>
  <pageMargins left="0.15748031496062992" right="0.19685039370078741" top="0.64" bottom="0.34" header="0.15748031496062992" footer="0.2"/>
  <pageSetup paperSize="9" scale="60" firstPageNumber="2" fitToWidth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24</vt:lpstr>
      <vt:lpstr>'24'!Заголовки_для_печати</vt:lpstr>
      <vt:lpstr>'24'!Область_печати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Антоновский Никита Николаевич</cp:lastModifiedBy>
  <cp:lastPrinted>2024-04-10T06:42:48Z</cp:lastPrinted>
  <dcterms:created xsi:type="dcterms:W3CDTF">2019-04-08T09:23:38Z</dcterms:created>
  <dcterms:modified xsi:type="dcterms:W3CDTF">2024-07-17T11:44:26Z</dcterms:modified>
</cp:coreProperties>
</file>