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Лист1!$A$1:$S$73</definedName>
  </definedNames>
  <calcPr calcId="144525"/>
</workbook>
</file>

<file path=xl/calcChain.xml><?xml version="1.0" encoding="utf-8"?>
<calcChain xmlns="http://schemas.openxmlformats.org/spreadsheetml/2006/main">
  <c r="M71" i="1" l="1"/>
  <c r="L71" i="1"/>
  <c r="K71" i="1"/>
  <c r="R71" i="1" s="1"/>
  <c r="J71" i="1"/>
  <c r="I71" i="1"/>
  <c r="H71" i="1"/>
  <c r="G71" i="1"/>
  <c r="R70" i="1"/>
  <c r="N70" i="1"/>
  <c r="S69" i="1"/>
  <c r="R69" i="1"/>
  <c r="Q69" i="1"/>
  <c r="P69" i="1"/>
  <c r="O69" i="1"/>
  <c r="N69" i="1"/>
  <c r="S68" i="1"/>
  <c r="R68" i="1"/>
  <c r="Q68" i="1"/>
  <c r="P68" i="1"/>
  <c r="O68" i="1"/>
  <c r="N68" i="1"/>
  <c r="S67" i="1"/>
  <c r="R67" i="1"/>
  <c r="Q67" i="1"/>
  <c r="P67" i="1"/>
  <c r="O67" i="1"/>
  <c r="N67" i="1"/>
  <c r="S66" i="1"/>
  <c r="R66" i="1"/>
  <c r="Q66" i="1"/>
  <c r="P66" i="1"/>
  <c r="O66" i="1"/>
  <c r="N66" i="1"/>
  <c r="S65" i="1"/>
  <c r="R65" i="1"/>
  <c r="Q65" i="1"/>
  <c r="P65" i="1"/>
  <c r="O65" i="1"/>
  <c r="N65" i="1"/>
  <c r="S64" i="1"/>
  <c r="R64" i="1"/>
  <c r="Q64" i="1"/>
  <c r="P64" i="1"/>
  <c r="O64" i="1"/>
  <c r="N64" i="1"/>
  <c r="S63" i="1"/>
  <c r="R63" i="1"/>
  <c r="Q63" i="1"/>
  <c r="P63" i="1"/>
  <c r="O63" i="1"/>
  <c r="N63" i="1"/>
  <c r="S62" i="1"/>
  <c r="R62" i="1"/>
  <c r="Q62" i="1"/>
  <c r="P62" i="1"/>
  <c r="O62" i="1"/>
  <c r="N62" i="1"/>
  <c r="S61" i="1"/>
  <c r="R61" i="1"/>
  <c r="Q61" i="1"/>
  <c r="P61" i="1"/>
  <c r="O61" i="1"/>
  <c r="N61" i="1"/>
  <c r="S60" i="1"/>
  <c r="R60" i="1"/>
  <c r="Q60" i="1"/>
  <c r="P60" i="1"/>
  <c r="O60" i="1"/>
  <c r="N60" i="1"/>
  <c r="S59" i="1"/>
  <c r="R59" i="1"/>
  <c r="Q59" i="1"/>
  <c r="P59" i="1"/>
  <c r="O59" i="1"/>
  <c r="N59" i="1"/>
  <c r="S58" i="1"/>
  <c r="R58" i="1"/>
  <c r="Q58" i="1"/>
  <c r="P58" i="1"/>
  <c r="O58" i="1"/>
  <c r="N58" i="1"/>
  <c r="S57" i="1"/>
  <c r="R57" i="1"/>
  <c r="Q57" i="1"/>
  <c r="P57" i="1"/>
  <c r="O57" i="1"/>
  <c r="N57" i="1"/>
  <c r="S56" i="1"/>
  <c r="R56" i="1"/>
  <c r="Q56" i="1"/>
  <c r="P56" i="1"/>
  <c r="O56" i="1"/>
  <c r="N56" i="1"/>
  <c r="S55" i="1"/>
  <c r="R55" i="1"/>
  <c r="Q55" i="1"/>
  <c r="P55" i="1"/>
  <c r="O55" i="1"/>
  <c r="N55" i="1"/>
  <c r="S54" i="1"/>
  <c r="R54" i="1"/>
  <c r="Q54" i="1"/>
  <c r="P54" i="1"/>
  <c r="O54" i="1"/>
  <c r="N54" i="1"/>
  <c r="S53" i="1"/>
  <c r="R53" i="1"/>
  <c r="Q53" i="1"/>
  <c r="P53" i="1"/>
  <c r="O53" i="1"/>
  <c r="N53" i="1"/>
  <c r="S52" i="1"/>
  <c r="R52" i="1"/>
  <c r="Q52" i="1"/>
  <c r="P52" i="1"/>
  <c r="O52" i="1"/>
  <c r="N52" i="1"/>
  <c r="S51" i="1"/>
  <c r="R51" i="1"/>
  <c r="Q51" i="1"/>
  <c r="P51" i="1"/>
  <c r="O51" i="1"/>
  <c r="N51" i="1"/>
  <c r="S50" i="1"/>
  <c r="R50" i="1"/>
  <c r="Q50" i="1"/>
  <c r="P50" i="1"/>
  <c r="O50" i="1"/>
  <c r="N50" i="1"/>
  <c r="S49" i="1"/>
  <c r="R49" i="1"/>
  <c r="Q49" i="1"/>
  <c r="P49" i="1"/>
  <c r="O49" i="1"/>
  <c r="N49" i="1"/>
  <c r="S48" i="1"/>
  <c r="R48" i="1"/>
  <c r="Q48" i="1"/>
  <c r="P48" i="1"/>
  <c r="O48" i="1"/>
  <c r="N48" i="1"/>
  <c r="S47" i="1"/>
  <c r="R47" i="1"/>
  <c r="Q47" i="1"/>
  <c r="P47" i="1"/>
  <c r="O47" i="1"/>
  <c r="N47" i="1"/>
  <c r="S46" i="1"/>
  <c r="R46" i="1"/>
  <c r="Q46" i="1"/>
  <c r="P46" i="1"/>
  <c r="O46" i="1"/>
  <c r="N46" i="1"/>
  <c r="S45" i="1"/>
  <c r="R45" i="1"/>
  <c r="Q45" i="1"/>
  <c r="P45" i="1"/>
  <c r="O45" i="1"/>
  <c r="N45" i="1"/>
  <c r="S44" i="1"/>
  <c r="S71" i="1" s="1"/>
  <c r="R44" i="1"/>
  <c r="Q44" i="1"/>
  <c r="Q71" i="1" s="1"/>
  <c r="P44" i="1"/>
  <c r="P71" i="1" s="1"/>
  <c r="O44" i="1"/>
  <c r="O71" i="1" s="1"/>
  <c r="N44" i="1"/>
  <c r="N71" i="1" s="1"/>
  <c r="Q42" i="1"/>
  <c r="Q72" i="1" s="1"/>
  <c r="P42" i="1"/>
  <c r="P72" i="1" s="1"/>
  <c r="O42" i="1"/>
  <c r="O72" i="1" s="1"/>
  <c r="N42" i="1"/>
  <c r="N72" i="1" s="1"/>
  <c r="M42" i="1"/>
  <c r="M72" i="1" s="1"/>
  <c r="L42" i="1"/>
  <c r="L72" i="1" s="1"/>
  <c r="K42" i="1"/>
  <c r="K72" i="1" s="1"/>
  <c r="J42" i="1"/>
  <c r="J72" i="1" s="1"/>
  <c r="I42" i="1"/>
  <c r="I72" i="1" s="1"/>
  <c r="H42" i="1"/>
  <c r="H72" i="1" s="1"/>
  <c r="G42" i="1"/>
  <c r="G72" i="1" s="1"/>
  <c r="R41" i="1"/>
  <c r="R40" i="1"/>
  <c r="S40" i="1" s="1"/>
  <c r="R39" i="1"/>
  <c r="S39" i="1" s="1"/>
  <c r="R38" i="1"/>
  <c r="S38" i="1" s="1"/>
  <c r="R37" i="1"/>
  <c r="S37" i="1" s="1"/>
  <c r="R36" i="1"/>
  <c r="S36" i="1" s="1"/>
  <c r="R35" i="1"/>
  <c r="S35" i="1" s="1"/>
  <c r="R34" i="1"/>
  <c r="S34" i="1" s="1"/>
  <c r="R33" i="1"/>
  <c r="S33" i="1" s="1"/>
  <c r="R32" i="1"/>
  <c r="S32" i="1" s="1"/>
  <c r="R31" i="1"/>
  <c r="S31" i="1" s="1"/>
  <c r="R30" i="1"/>
  <c r="S30" i="1" s="1"/>
  <c r="R29" i="1"/>
  <c r="S29" i="1" s="1"/>
  <c r="R28" i="1"/>
  <c r="S28" i="1" s="1"/>
  <c r="R27" i="1"/>
  <c r="S27" i="1" s="1"/>
  <c r="R26" i="1"/>
  <c r="S26" i="1" s="1"/>
  <c r="R25" i="1"/>
  <c r="S25" i="1" s="1"/>
  <c r="R24" i="1"/>
  <c r="S24" i="1" s="1"/>
  <c r="R23" i="1"/>
  <c r="S23" i="1" s="1"/>
  <c r="R22" i="1"/>
  <c r="S22" i="1" s="1"/>
  <c r="R21" i="1"/>
  <c r="S21" i="1" s="1"/>
  <c r="R20" i="1"/>
  <c r="S20" i="1" s="1"/>
  <c r="R19" i="1"/>
  <c r="S19" i="1" s="1"/>
  <c r="R18" i="1"/>
  <c r="S18" i="1" s="1"/>
  <c r="R17" i="1"/>
  <c r="S17" i="1" s="1"/>
  <c r="R16" i="1"/>
  <c r="S16" i="1" s="1"/>
  <c r="R15" i="1"/>
  <c r="S15" i="1" s="1"/>
  <c r="S42" i="1" s="1"/>
  <c r="S72" i="1" s="1"/>
  <c r="R42" i="1" l="1"/>
  <c r="R72" i="1" s="1"/>
</calcChain>
</file>

<file path=xl/sharedStrings.xml><?xml version="1.0" encoding="utf-8"?>
<sst xmlns="http://schemas.openxmlformats.org/spreadsheetml/2006/main" count="223" uniqueCount="85">
  <si>
    <t>Приложение № 1 к постановлению</t>
  </si>
  <si>
    <t>администрации города Мурманска</t>
  </si>
  <si>
    <t>от__________№_____________</t>
  </si>
  <si>
    <t>Приложение № 2 к подпрограмме I</t>
  </si>
  <si>
    <t xml:space="preserve">Перечень аварийных многоквартирных домов, подлежащих расселению, расчет потребности денежных средств </t>
  </si>
  <si>
    <t>№ п/п</t>
  </si>
  <si>
    <t>Адрес МКД</t>
  </si>
  <si>
    <t>Реквизиты документа, подтверждающего признание дома аварийным</t>
  </si>
  <si>
    <t>Планируемый срок окончания переселения</t>
  </si>
  <si>
    <r>
      <t xml:space="preserve">Планируемый срок сноса </t>
    </r>
    <r>
      <rPr>
        <sz val="10"/>
        <color indexed="8"/>
        <rFont val="Times New Roman"/>
        <family val="1"/>
        <charset val="204"/>
      </rPr>
      <t>или реконструкции МКД</t>
    </r>
  </si>
  <si>
    <t>Число жителей, планируемых к переселению</t>
  </si>
  <si>
    <t>Количество расселяемых жилых помещений</t>
  </si>
  <si>
    <t>Расселяемая площадь жилых помещений</t>
  </si>
  <si>
    <t>Стоимость переселения граждан, в том числе выкупа жилых помещений</t>
  </si>
  <si>
    <t>Дополнительное финансирование на превышение стоимости 1 кв.м за счет средств местного бюджета</t>
  </si>
  <si>
    <t>Дополнительное финансирование на превышение площади предоставляемого жилого помещения за счет средств местного бюджета</t>
  </si>
  <si>
    <t>Номер</t>
  </si>
  <si>
    <t>Дата</t>
  </si>
  <si>
    <t>Всего</t>
  </si>
  <si>
    <t>в том числе:</t>
  </si>
  <si>
    <t>всего:</t>
  </si>
  <si>
    <t>частная собственность</t>
  </si>
  <si>
    <t>муниципальная собственность</t>
  </si>
  <si>
    <t>за счет средств Фонда</t>
  </si>
  <si>
    <t>за счет средств бюджета субъекта РФ</t>
  </si>
  <si>
    <t>за счет средств местного бюджета</t>
  </si>
  <si>
    <t>чел.</t>
  </si>
  <si>
    <t>ед.</t>
  </si>
  <si>
    <t>кв.м</t>
  </si>
  <si>
    <t>тыс. руб.</t>
  </si>
  <si>
    <t>2014 год</t>
  </si>
  <si>
    <t>г. Мурманск, пр. Героев-североморцев, д. 10</t>
  </si>
  <si>
    <t>07.2016</t>
  </si>
  <si>
    <t>07.2017</t>
  </si>
  <si>
    <t>г. Мурманск, пр. Героев-североморцев, д. 14</t>
  </si>
  <si>
    <t>г. Мурманск, пр. Героев-североморцев, д. 16</t>
  </si>
  <si>
    <t>г. Мурманск, пр. Героев-североморцев, д.18</t>
  </si>
  <si>
    <t>г. Мурманск, пр. Героев-североморцев, д. 20</t>
  </si>
  <si>
    <t>г. Мурманск, ул. Шестой Комсомольской Батареи, д. 47</t>
  </si>
  <si>
    <t>г. Мурманск, ул. Бондарная,  д. 5</t>
  </si>
  <si>
    <t>12.2016</t>
  </si>
  <si>
    <t>г. Мурманск, ул. Бондарная, д. 11</t>
  </si>
  <si>
    <t>г. Мурманск, ул. Алексея Генералова, д. 22</t>
  </si>
  <si>
    <t>г. Мурманск, ул. Заводская, д. 5/5а</t>
  </si>
  <si>
    <t>г. Мурманск, ул. Загородная, д.  12</t>
  </si>
  <si>
    <t>г. Мурманск, ул. Заречная, д. 30</t>
  </si>
  <si>
    <t>г. Мурманск, ул. Калинина, д. 24</t>
  </si>
  <si>
    <t>г. Мурманск, ул. Карла Либкнехта, д. 10</t>
  </si>
  <si>
    <t>12.2015</t>
  </si>
  <si>
    <t>г. Мурманск, ул. Лесная, д. 25</t>
  </si>
  <si>
    <t>г. Мурманск, ул. Лесная, д. 29а</t>
  </si>
  <si>
    <t>г. Мурманск, ул. Горького, д. 25/13</t>
  </si>
  <si>
    <t>г. Мурманск, ул. Новосельская, д. 23</t>
  </si>
  <si>
    <t>г. Мурманск, ул. Новосельская, д. 25</t>
  </si>
  <si>
    <t>г. Мурманск, ул. Новосельская, д. 31</t>
  </si>
  <si>
    <t>г. Мурманск, ул. Новосельская, д. 36</t>
  </si>
  <si>
    <t>г. Мурманск, ул. Новосельская, д. 46</t>
  </si>
  <si>
    <t>г. Мурманск, ул. Новосельская, д. 48</t>
  </si>
  <si>
    <t>г. Мурманск, ул. Первомайская, д. 8</t>
  </si>
  <si>
    <t>г. Мурманск, ул. Сполохи, д. 2</t>
  </si>
  <si>
    <t>г. Мурманск, ул. Челюскинцев, д. 19б</t>
  </si>
  <si>
    <t>г. Мурманск, пр-д. Профессора Жуковского, д. 3</t>
  </si>
  <si>
    <t>07.2014</t>
  </si>
  <si>
    <t>Итого по этапу 2014 года</t>
  </si>
  <si>
    <t>х</t>
  </si>
  <si>
    <t>2015 год</t>
  </si>
  <si>
    <t>г. Мурманск, пр. Героев-североморцев, д. 18</t>
  </si>
  <si>
    <t xml:space="preserve">г. Мурманск, ул. Алексея Генералова, д. 9 </t>
  </si>
  <si>
    <t>г. Мурманск, ул. Заречная, д. 26</t>
  </si>
  <si>
    <t>г. Мурманск, ул. Заречная, д. 28</t>
  </si>
  <si>
    <t>г. Мурманск, ул. Калинина, д. 35</t>
  </si>
  <si>
    <t>г. Мурманск, ул. Калинина, д. 65</t>
  </si>
  <si>
    <t>07.2015</t>
  </si>
  <si>
    <t>г. Мурманск, ул. Калинина, д. 69</t>
  </si>
  <si>
    <t>г. Мурманск, ул. Лесная, д. 27а</t>
  </si>
  <si>
    <t>г. Мурманск, ул. Нахимова, д.4</t>
  </si>
  <si>
    <t>г. Мурманск, ул. Новосельская, д. 22</t>
  </si>
  <si>
    <t>г. Мурманск, ул. Новосельская, д. 27</t>
  </si>
  <si>
    <t>г. Мурманск, ул. Песочная, д. 22</t>
  </si>
  <si>
    <t>г. Мурманск, ул. Профессора Сомова, д. 8</t>
  </si>
  <si>
    <t>г. Мурманск, ул. Радищева, д. 56</t>
  </si>
  <si>
    <t>г. Мурманск, ул. Семёна Дежнёва, д. 13</t>
  </si>
  <si>
    <t>г. Мурманск, ул. Фрунзе, д. 4</t>
  </si>
  <si>
    <t>Итого по этапу 2015 года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</si>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</sst>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61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textRotation="90" wrapText="1"/>
    </xf>
    <xf numFmtId="3" fontId="5" fillId="0" borderId="2" xfId="0" applyNumberFormat="1" applyFont="1" applyFill="1" applyBorder="1" applyAlignment="1">
      <alignment horizontal="center" vertical="center" textRotation="90" wrapText="1"/>
    </xf>
    <xf numFmtId="3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14" fontId="4" fillId="0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3" fontId="4" fillId="0" borderId="3" xfId="0" applyNumberFormat="1" applyFont="1" applyFill="1" applyBorder="1" applyAlignment="1">
      <alignment horizontal="center"/>
    </xf>
    <xf numFmtId="3" fontId="4" fillId="0" borderId="2" xfId="1" applyNumberFormat="1" applyFont="1" applyFill="1" applyBorder="1" applyAlignment="1">
      <alignment horizontal="center" wrapText="1"/>
    </xf>
    <xf numFmtId="3" fontId="4" fillId="0" borderId="2" xfId="0" applyNumberFormat="1" applyFont="1" applyFill="1" applyBorder="1" applyAlignment="1">
      <alignment horizontal="center"/>
    </xf>
    <xf numFmtId="164" fontId="4" fillId="0" borderId="5" xfId="0" applyNumberFormat="1" applyFont="1" applyFill="1" applyBorder="1" applyAlignment="1">
      <alignment horizontal="right"/>
    </xf>
    <xf numFmtId="164" fontId="4" fillId="0" borderId="2" xfId="0" applyNumberFormat="1" applyFont="1" applyFill="1" applyBorder="1" applyAlignment="1">
      <alignment horizontal="right"/>
    </xf>
    <xf numFmtId="164" fontId="4" fillId="0" borderId="2" xfId="0" applyNumberFormat="1" applyFont="1" applyFill="1" applyBorder="1" applyAlignment="1">
      <alignment horizontal="right" wrapText="1"/>
    </xf>
    <xf numFmtId="164" fontId="4" fillId="0" borderId="2" xfId="0" applyNumberFormat="1" applyFont="1" applyFill="1" applyBorder="1" applyAlignment="1">
      <alignment horizontal="right" vertical="center" wrapText="1"/>
    </xf>
    <xf numFmtId="164" fontId="4" fillId="0" borderId="2" xfId="0" applyNumberFormat="1" applyFont="1" applyFill="1" applyBorder="1"/>
    <xf numFmtId="164" fontId="4" fillId="0" borderId="2" xfId="0" applyNumberFormat="1" applyFont="1" applyFill="1" applyBorder="1" applyAlignment="1">
      <alignment horizontal="center"/>
    </xf>
    <xf numFmtId="164" fontId="4" fillId="2" borderId="2" xfId="0" applyNumberFormat="1" applyFont="1" applyFill="1" applyBorder="1" applyAlignment="1">
      <alignment horizontal="center" vertical="center"/>
    </xf>
    <xf numFmtId="3" fontId="4" fillId="0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right" vertical="center" wrapText="1"/>
    </xf>
    <xf numFmtId="164" fontId="7" fillId="0" borderId="2" xfId="0" applyNumberFormat="1" applyFont="1" applyFill="1" applyBorder="1"/>
    <xf numFmtId="164" fontId="7" fillId="0" borderId="2" xfId="0" applyNumberFormat="1" applyFont="1" applyFill="1" applyBorder="1" applyAlignment="1">
      <alignment horizontal="center"/>
    </xf>
    <xf numFmtId="164" fontId="7" fillId="0" borderId="3" xfId="0" applyNumberFormat="1" applyFont="1" applyFill="1" applyBorder="1" applyAlignment="1">
      <alignment horizontal="center" vertical="center"/>
    </xf>
    <xf numFmtId="164" fontId="7" fillId="0" borderId="4" xfId="0" applyNumberFormat="1" applyFont="1" applyFill="1" applyBorder="1" applyAlignment="1">
      <alignment horizontal="center" vertical="center"/>
    </xf>
    <xf numFmtId="164" fontId="7" fillId="0" borderId="5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left" vertical="center"/>
    </xf>
    <xf numFmtId="0" fontId="4" fillId="0" borderId="2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right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/>
    </xf>
    <xf numFmtId="0" fontId="4" fillId="0" borderId="2" xfId="1" applyNumberFormat="1" applyFont="1" applyFill="1" applyBorder="1" applyAlignment="1">
      <alignment horizontal="center" wrapText="1"/>
    </xf>
    <xf numFmtId="0" fontId="4" fillId="0" borderId="2" xfId="0" applyNumberFormat="1" applyFont="1" applyFill="1" applyBorder="1" applyAlignment="1">
      <alignment horizontal="center"/>
    </xf>
    <xf numFmtId="49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/>
    </xf>
    <xf numFmtId="14" fontId="7" fillId="0" borderId="2" xfId="1" applyNumberFormat="1" applyFont="1" applyFill="1" applyBorder="1" applyAlignment="1">
      <alignment horizontal="center" vertical="center" wrapText="1"/>
    </xf>
    <xf numFmtId="3" fontId="7" fillId="0" borderId="2" xfId="1" applyNumberFormat="1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/>
    </xf>
    <xf numFmtId="0" fontId="0" fillId="0" borderId="0" xfId="0" applyFill="1"/>
    <xf numFmtId="0" fontId="0" fillId="0" borderId="1" xfId="0" applyFill="1" applyBorder="1"/>
    <xf numFmtId="164" fontId="0" fillId="0" borderId="0" xfId="0" applyNumberFormat="1" applyFill="1"/>
    <xf numFmtId="0" fontId="4" fillId="0" borderId="0" xfId="0" applyFont="1" applyFill="1"/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3"/>
  <sheetViews>
    <sheetView tabSelected="1" topLeftCell="A31" workbookViewId="0">
      <selection sqref="A1:S73"/>
    </sheetView>
  </sheetViews>
  <sheetFormatPr defaultRowHeight="15" x14ac:dyDescent="0.25"/>
  <cols>
    <col min="2" max="2" width="46" customWidth="1"/>
    <col min="19" max="19" width="16.28515625" customWidth="1"/>
  </cols>
  <sheetData>
    <row r="1" spans="1:19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2" t="s">
        <v>0</v>
      </c>
      <c r="S1" s="2"/>
    </row>
    <row r="2" spans="1:19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2" t="s">
        <v>1</v>
      </c>
      <c r="S2" s="2"/>
    </row>
    <row r="3" spans="1:19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2" t="s">
        <v>2</v>
      </c>
      <c r="S3" s="2"/>
    </row>
    <row r="4" spans="1:19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2"/>
      <c r="S4" s="2"/>
    </row>
    <row r="5" spans="1:19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2" t="s">
        <v>3</v>
      </c>
      <c r="S5" s="2"/>
    </row>
    <row r="6" spans="1:19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2"/>
      <c r="S6" s="2"/>
    </row>
    <row r="7" spans="1:19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2"/>
      <c r="S7" s="2"/>
    </row>
    <row r="8" spans="1:19" ht="27.75" customHeight="1" x14ac:dyDescent="0.25">
      <c r="A8" s="3" t="s">
        <v>4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</row>
    <row r="9" spans="1:19" ht="27" customHeight="1" x14ac:dyDescent="0.25">
      <c r="A9" s="4" t="s">
        <v>5</v>
      </c>
      <c r="B9" s="4" t="s">
        <v>6</v>
      </c>
      <c r="C9" s="4" t="s">
        <v>7</v>
      </c>
      <c r="D9" s="4"/>
      <c r="E9" s="5" t="s">
        <v>8</v>
      </c>
      <c r="F9" s="5" t="s">
        <v>9</v>
      </c>
      <c r="G9" s="6" t="s">
        <v>10</v>
      </c>
      <c r="H9" s="7" t="s">
        <v>11</v>
      </c>
      <c r="I9" s="7"/>
      <c r="J9" s="7"/>
      <c r="K9" s="4" t="s">
        <v>12</v>
      </c>
      <c r="L9" s="4"/>
      <c r="M9" s="4"/>
      <c r="N9" s="8" t="s">
        <v>13</v>
      </c>
      <c r="O9" s="8"/>
      <c r="P9" s="8"/>
      <c r="Q9" s="8"/>
      <c r="R9" s="8" t="s">
        <v>14</v>
      </c>
      <c r="S9" s="8" t="s">
        <v>15</v>
      </c>
    </row>
    <row r="10" spans="1:19" x14ac:dyDescent="0.25">
      <c r="A10" s="4"/>
      <c r="B10" s="4"/>
      <c r="C10" s="4" t="s">
        <v>16</v>
      </c>
      <c r="D10" s="4" t="s">
        <v>17</v>
      </c>
      <c r="E10" s="5"/>
      <c r="F10" s="5"/>
      <c r="G10" s="6"/>
      <c r="H10" s="7" t="s">
        <v>18</v>
      </c>
      <c r="I10" s="7" t="s">
        <v>19</v>
      </c>
      <c r="J10" s="7"/>
      <c r="K10" s="4" t="s">
        <v>18</v>
      </c>
      <c r="L10" s="4" t="s">
        <v>19</v>
      </c>
      <c r="M10" s="4"/>
      <c r="N10" s="8" t="s">
        <v>20</v>
      </c>
      <c r="O10" s="8" t="s">
        <v>19</v>
      </c>
      <c r="P10" s="8"/>
      <c r="Q10" s="8"/>
      <c r="R10" s="8"/>
      <c r="S10" s="8"/>
    </row>
    <row r="11" spans="1:19" ht="73.5" customHeight="1" x14ac:dyDescent="0.25">
      <c r="A11" s="4"/>
      <c r="B11" s="4"/>
      <c r="C11" s="4"/>
      <c r="D11" s="4"/>
      <c r="E11" s="5"/>
      <c r="F11" s="5"/>
      <c r="G11" s="6"/>
      <c r="H11" s="7"/>
      <c r="I11" s="9" t="s">
        <v>21</v>
      </c>
      <c r="J11" s="9" t="s">
        <v>22</v>
      </c>
      <c r="K11" s="4"/>
      <c r="L11" s="10" t="s">
        <v>21</v>
      </c>
      <c r="M11" s="10" t="s">
        <v>22</v>
      </c>
      <c r="N11" s="8"/>
      <c r="O11" s="11" t="s">
        <v>23</v>
      </c>
      <c r="P11" s="11" t="s">
        <v>24</v>
      </c>
      <c r="Q11" s="11" t="s">
        <v>25</v>
      </c>
      <c r="R11" s="8"/>
      <c r="S11" s="8"/>
    </row>
    <row r="12" spans="1:19" x14ac:dyDescent="0.25">
      <c r="A12" s="4"/>
      <c r="B12" s="4"/>
      <c r="C12" s="4"/>
      <c r="D12" s="4"/>
      <c r="E12" s="5"/>
      <c r="F12" s="5"/>
      <c r="G12" s="12" t="s">
        <v>26</v>
      </c>
      <c r="H12" s="12" t="s">
        <v>27</v>
      </c>
      <c r="I12" s="12" t="s">
        <v>27</v>
      </c>
      <c r="J12" s="12" t="s">
        <v>27</v>
      </c>
      <c r="K12" s="13" t="s">
        <v>28</v>
      </c>
      <c r="L12" s="13" t="s">
        <v>28</v>
      </c>
      <c r="M12" s="13" t="s">
        <v>28</v>
      </c>
      <c r="N12" s="11" t="s">
        <v>29</v>
      </c>
      <c r="O12" s="11" t="s">
        <v>29</v>
      </c>
      <c r="P12" s="11" t="s">
        <v>29</v>
      </c>
      <c r="Q12" s="11" t="s">
        <v>29</v>
      </c>
      <c r="R12" s="11" t="s">
        <v>29</v>
      </c>
      <c r="S12" s="11" t="s">
        <v>29</v>
      </c>
    </row>
    <row r="13" spans="1:19" x14ac:dyDescent="0.25">
      <c r="A13" s="13">
        <v>1</v>
      </c>
      <c r="B13" s="13">
        <v>2</v>
      </c>
      <c r="C13" s="13">
        <v>3</v>
      </c>
      <c r="D13" s="13">
        <v>4</v>
      </c>
      <c r="E13" s="13">
        <v>3</v>
      </c>
      <c r="F13" s="13">
        <v>4</v>
      </c>
      <c r="G13" s="13">
        <v>5</v>
      </c>
      <c r="H13" s="13">
        <v>6</v>
      </c>
      <c r="I13" s="13">
        <v>7</v>
      </c>
      <c r="J13" s="13">
        <v>8</v>
      </c>
      <c r="K13" s="13">
        <v>9</v>
      </c>
      <c r="L13" s="13">
        <v>10</v>
      </c>
      <c r="M13" s="13">
        <v>11</v>
      </c>
      <c r="N13" s="13">
        <v>12</v>
      </c>
      <c r="O13" s="13">
        <v>13</v>
      </c>
      <c r="P13" s="13">
        <v>14</v>
      </c>
      <c r="Q13" s="13">
        <v>15</v>
      </c>
      <c r="R13" s="14">
        <v>16</v>
      </c>
      <c r="S13" s="15">
        <v>17</v>
      </c>
    </row>
    <row r="14" spans="1:19" x14ac:dyDescent="0.25">
      <c r="A14" s="16" t="s">
        <v>30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8"/>
    </row>
    <row r="15" spans="1:19" x14ac:dyDescent="0.25">
      <c r="A15" s="14">
        <v>1</v>
      </c>
      <c r="B15" s="19" t="s">
        <v>31</v>
      </c>
      <c r="C15" s="13">
        <v>2810</v>
      </c>
      <c r="D15" s="20">
        <v>40907</v>
      </c>
      <c r="E15" s="21" t="s">
        <v>32</v>
      </c>
      <c r="F15" s="21" t="s">
        <v>33</v>
      </c>
      <c r="G15" s="22">
        <v>8</v>
      </c>
      <c r="H15" s="23">
        <v>7</v>
      </c>
      <c r="I15" s="24">
        <v>3</v>
      </c>
      <c r="J15" s="24">
        <v>4</v>
      </c>
      <c r="K15" s="25">
        <v>137.4</v>
      </c>
      <c r="L15" s="26">
        <v>52.3</v>
      </c>
      <c r="M15" s="27">
        <v>85.1</v>
      </c>
      <c r="N15" s="28">
        <v>5633.4</v>
      </c>
      <c r="O15" s="28">
        <v>3234.1</v>
      </c>
      <c r="P15" s="28">
        <v>1447.7</v>
      </c>
      <c r="Q15" s="28">
        <v>951.6</v>
      </c>
      <c r="R15" s="29">
        <f>K15*8</f>
        <v>1099.2</v>
      </c>
      <c r="S15" s="30">
        <f>(N15+R15)*0.1845</f>
        <v>1242.1646999999998</v>
      </c>
    </row>
    <row r="16" spans="1:19" x14ac:dyDescent="0.25">
      <c r="A16" s="14">
        <v>2</v>
      </c>
      <c r="B16" s="19" t="s">
        <v>34</v>
      </c>
      <c r="C16" s="13">
        <v>2809</v>
      </c>
      <c r="D16" s="20">
        <v>40907</v>
      </c>
      <c r="E16" s="21" t="s">
        <v>32</v>
      </c>
      <c r="F16" s="21" t="s">
        <v>33</v>
      </c>
      <c r="G16" s="22">
        <v>14</v>
      </c>
      <c r="H16" s="23">
        <v>5</v>
      </c>
      <c r="I16" s="24">
        <v>3</v>
      </c>
      <c r="J16" s="24">
        <v>2</v>
      </c>
      <c r="K16" s="25">
        <v>200.4</v>
      </c>
      <c r="L16" s="26">
        <v>116.8</v>
      </c>
      <c r="M16" s="27">
        <v>83.6</v>
      </c>
      <c r="N16" s="28">
        <v>7388.2</v>
      </c>
      <c r="O16" s="28">
        <v>4241.5</v>
      </c>
      <c r="P16" s="28">
        <v>1898.7</v>
      </c>
      <c r="Q16" s="28">
        <v>1248</v>
      </c>
      <c r="R16" s="29">
        <f t="shared" ref="R16:R41" si="0">K16*8</f>
        <v>1603.2</v>
      </c>
      <c r="S16" s="30">
        <f t="shared" ref="S16:S40" si="1">(N16+R16)*0.1845</f>
        <v>1658.9132999999999</v>
      </c>
    </row>
    <row r="17" spans="1:19" x14ac:dyDescent="0.25">
      <c r="A17" s="14">
        <v>3</v>
      </c>
      <c r="B17" s="19" t="s">
        <v>35</v>
      </c>
      <c r="C17" s="13">
        <v>2808</v>
      </c>
      <c r="D17" s="20">
        <v>40907</v>
      </c>
      <c r="E17" s="21" t="s">
        <v>32</v>
      </c>
      <c r="F17" s="21" t="s">
        <v>33</v>
      </c>
      <c r="G17" s="22">
        <v>8</v>
      </c>
      <c r="H17" s="23">
        <v>8</v>
      </c>
      <c r="I17" s="24">
        <v>4</v>
      </c>
      <c r="J17" s="24">
        <v>4</v>
      </c>
      <c r="K17" s="25">
        <v>205.4</v>
      </c>
      <c r="L17" s="26">
        <v>101.7</v>
      </c>
      <c r="M17" s="27">
        <v>103.7</v>
      </c>
      <c r="N17" s="28">
        <v>8437.7999999999993</v>
      </c>
      <c r="O17" s="28">
        <v>4844.2</v>
      </c>
      <c r="P17" s="28">
        <v>2168.4</v>
      </c>
      <c r="Q17" s="28">
        <v>1425.2</v>
      </c>
      <c r="R17" s="29">
        <f t="shared" si="0"/>
        <v>1643.2</v>
      </c>
      <c r="S17" s="30">
        <f t="shared" si="1"/>
        <v>1859.9445000000001</v>
      </c>
    </row>
    <row r="18" spans="1:19" x14ac:dyDescent="0.25">
      <c r="A18" s="14">
        <v>4</v>
      </c>
      <c r="B18" s="19" t="s">
        <v>36</v>
      </c>
      <c r="C18" s="13">
        <v>2807</v>
      </c>
      <c r="D18" s="20">
        <v>40907</v>
      </c>
      <c r="E18" s="21" t="s">
        <v>32</v>
      </c>
      <c r="F18" s="31" t="s">
        <v>33</v>
      </c>
      <c r="G18" s="22">
        <v>6</v>
      </c>
      <c r="H18" s="23">
        <v>4</v>
      </c>
      <c r="I18" s="24">
        <v>1</v>
      </c>
      <c r="J18" s="24">
        <v>3</v>
      </c>
      <c r="K18" s="25">
        <v>118.2</v>
      </c>
      <c r="L18" s="26">
        <v>22.8</v>
      </c>
      <c r="M18" s="27">
        <v>95.4</v>
      </c>
      <c r="N18" s="28">
        <v>5100.3999999999996</v>
      </c>
      <c r="O18" s="28">
        <v>2928.2</v>
      </c>
      <c r="P18" s="28">
        <v>1310.7</v>
      </c>
      <c r="Q18" s="28">
        <v>861.5</v>
      </c>
      <c r="R18" s="29">
        <f t="shared" si="0"/>
        <v>945.6</v>
      </c>
      <c r="S18" s="30">
        <f t="shared" si="1"/>
        <v>1115.4870000000001</v>
      </c>
    </row>
    <row r="19" spans="1:19" x14ac:dyDescent="0.25">
      <c r="A19" s="14">
        <v>5</v>
      </c>
      <c r="B19" s="19" t="s">
        <v>37</v>
      </c>
      <c r="C19" s="13">
        <v>2830</v>
      </c>
      <c r="D19" s="20">
        <v>40907</v>
      </c>
      <c r="E19" s="21" t="s">
        <v>32</v>
      </c>
      <c r="F19" s="31" t="s">
        <v>33</v>
      </c>
      <c r="G19" s="22">
        <v>5</v>
      </c>
      <c r="H19" s="23">
        <v>1</v>
      </c>
      <c r="I19" s="24">
        <v>0</v>
      </c>
      <c r="J19" s="24">
        <v>1</v>
      </c>
      <c r="K19" s="25">
        <v>18.8</v>
      </c>
      <c r="L19" s="26">
        <v>0</v>
      </c>
      <c r="M19" s="27">
        <v>18.8</v>
      </c>
      <c r="N19" s="28">
        <v>528.9</v>
      </c>
      <c r="O19" s="28">
        <v>303.7</v>
      </c>
      <c r="P19" s="28">
        <v>135.9</v>
      </c>
      <c r="Q19" s="28">
        <v>89.3</v>
      </c>
      <c r="R19" s="29">
        <f t="shared" si="0"/>
        <v>150.4</v>
      </c>
      <c r="S19" s="30">
        <f t="shared" si="1"/>
        <v>125.33084999999998</v>
      </c>
    </row>
    <row r="20" spans="1:19" x14ac:dyDescent="0.25">
      <c r="A20" s="14">
        <v>6</v>
      </c>
      <c r="B20" s="19" t="s">
        <v>38</v>
      </c>
      <c r="C20" s="13">
        <v>2797</v>
      </c>
      <c r="D20" s="20">
        <v>40907</v>
      </c>
      <c r="E20" s="21" t="s">
        <v>32</v>
      </c>
      <c r="F20" s="21" t="s">
        <v>33</v>
      </c>
      <c r="G20" s="22">
        <v>21</v>
      </c>
      <c r="H20" s="23">
        <v>9</v>
      </c>
      <c r="I20" s="24">
        <v>3</v>
      </c>
      <c r="J20" s="24">
        <v>6</v>
      </c>
      <c r="K20" s="25">
        <v>371.6</v>
      </c>
      <c r="L20" s="26">
        <v>101</v>
      </c>
      <c r="M20" s="27">
        <v>270.60000000000002</v>
      </c>
      <c r="N20" s="28">
        <v>15215.1</v>
      </c>
      <c r="O20" s="28">
        <v>8735</v>
      </c>
      <c r="P20" s="28">
        <v>3910.1</v>
      </c>
      <c r="Q20" s="28">
        <v>2570</v>
      </c>
      <c r="R20" s="29">
        <f t="shared" si="0"/>
        <v>2972.8</v>
      </c>
      <c r="S20" s="30">
        <f t="shared" si="1"/>
        <v>3355.6675500000001</v>
      </c>
    </row>
    <row r="21" spans="1:19" x14ac:dyDescent="0.25">
      <c r="A21" s="14">
        <v>7</v>
      </c>
      <c r="B21" s="19" t="s">
        <v>39</v>
      </c>
      <c r="C21" s="13">
        <v>2821</v>
      </c>
      <c r="D21" s="20">
        <v>40907</v>
      </c>
      <c r="E21" s="21" t="s">
        <v>40</v>
      </c>
      <c r="F21" s="31" t="s">
        <v>33</v>
      </c>
      <c r="G21" s="22">
        <v>1</v>
      </c>
      <c r="H21" s="23">
        <v>1</v>
      </c>
      <c r="I21" s="24">
        <v>1</v>
      </c>
      <c r="J21" s="24">
        <v>0</v>
      </c>
      <c r="K21" s="25">
        <v>28.5</v>
      </c>
      <c r="L21" s="26">
        <v>28.5</v>
      </c>
      <c r="M21" s="27">
        <v>0</v>
      </c>
      <c r="N21" s="28">
        <v>1389.9</v>
      </c>
      <c r="O21" s="28">
        <v>797.9</v>
      </c>
      <c r="P21" s="28">
        <v>357.2</v>
      </c>
      <c r="Q21" s="28">
        <v>234.8</v>
      </c>
      <c r="R21" s="29">
        <f t="shared" si="0"/>
        <v>228</v>
      </c>
      <c r="S21" s="30">
        <f t="shared" si="1"/>
        <v>298.50254999999999</v>
      </c>
    </row>
    <row r="22" spans="1:19" x14ac:dyDescent="0.25">
      <c r="A22" s="14">
        <v>8</v>
      </c>
      <c r="B22" s="19" t="s">
        <v>41</v>
      </c>
      <c r="C22" s="13">
        <v>52</v>
      </c>
      <c r="D22" s="20">
        <v>40200</v>
      </c>
      <c r="E22" s="21" t="s">
        <v>32</v>
      </c>
      <c r="F22" s="21" t="s">
        <v>32</v>
      </c>
      <c r="G22" s="22">
        <v>17</v>
      </c>
      <c r="H22" s="23">
        <v>8</v>
      </c>
      <c r="I22" s="24">
        <v>7</v>
      </c>
      <c r="J22" s="24">
        <v>1</v>
      </c>
      <c r="K22" s="25">
        <v>286.10000000000002</v>
      </c>
      <c r="L22" s="26">
        <v>243.8</v>
      </c>
      <c r="M22" s="27">
        <v>42.3</v>
      </c>
      <c r="N22" s="28">
        <v>11730.1</v>
      </c>
      <c r="O22" s="28">
        <v>6734.2</v>
      </c>
      <c r="P22" s="28">
        <v>3014.5</v>
      </c>
      <c r="Q22" s="28">
        <v>1981.4</v>
      </c>
      <c r="R22" s="29">
        <f t="shared" si="0"/>
        <v>2288.8000000000002</v>
      </c>
      <c r="S22" s="30">
        <f t="shared" si="1"/>
        <v>2586.4870500000002</v>
      </c>
    </row>
    <row r="23" spans="1:19" x14ac:dyDescent="0.25">
      <c r="A23" s="14">
        <v>9</v>
      </c>
      <c r="B23" s="19" t="s">
        <v>42</v>
      </c>
      <c r="C23" s="13">
        <v>2806</v>
      </c>
      <c r="D23" s="20">
        <v>40907</v>
      </c>
      <c r="E23" s="21" t="s">
        <v>40</v>
      </c>
      <c r="F23" s="31" t="s">
        <v>33</v>
      </c>
      <c r="G23" s="22">
        <v>4</v>
      </c>
      <c r="H23" s="23">
        <v>2</v>
      </c>
      <c r="I23" s="24">
        <v>0</v>
      </c>
      <c r="J23" s="24">
        <v>2</v>
      </c>
      <c r="K23" s="25">
        <v>88.7</v>
      </c>
      <c r="L23" s="26">
        <v>0</v>
      </c>
      <c r="M23" s="27">
        <v>88.7</v>
      </c>
      <c r="N23" s="28">
        <v>918.4</v>
      </c>
      <c r="O23" s="28">
        <v>527.29999999999995</v>
      </c>
      <c r="P23" s="28">
        <v>236</v>
      </c>
      <c r="Q23" s="28">
        <v>155.1</v>
      </c>
      <c r="R23" s="29">
        <f t="shared" si="0"/>
        <v>709.6</v>
      </c>
      <c r="S23" s="30">
        <f t="shared" si="1"/>
        <v>300.36599999999999</v>
      </c>
    </row>
    <row r="24" spans="1:19" x14ac:dyDescent="0.25">
      <c r="A24" s="14">
        <v>10</v>
      </c>
      <c r="B24" s="19" t="s">
        <v>43</v>
      </c>
      <c r="C24" s="13">
        <v>2105</v>
      </c>
      <c r="D24" s="20">
        <v>40848</v>
      </c>
      <c r="E24" s="21" t="s">
        <v>32</v>
      </c>
      <c r="F24" s="31" t="s">
        <v>33</v>
      </c>
      <c r="G24" s="22">
        <v>65</v>
      </c>
      <c r="H24" s="23">
        <v>31</v>
      </c>
      <c r="I24" s="24">
        <v>9</v>
      </c>
      <c r="J24" s="24">
        <v>22</v>
      </c>
      <c r="K24" s="25">
        <v>999.9</v>
      </c>
      <c r="L24" s="26">
        <v>297.7</v>
      </c>
      <c r="M24" s="27">
        <v>702.2</v>
      </c>
      <c r="N24" s="28">
        <v>41016.400000000001</v>
      </c>
      <c r="O24" s="28">
        <v>23547.4</v>
      </c>
      <c r="P24" s="28">
        <v>10540.8</v>
      </c>
      <c r="Q24" s="28">
        <v>6928.2</v>
      </c>
      <c r="R24" s="29">
        <f t="shared" si="0"/>
        <v>7999.2</v>
      </c>
      <c r="S24" s="30">
        <f t="shared" si="1"/>
        <v>9043.3781999999992</v>
      </c>
    </row>
    <row r="25" spans="1:19" x14ac:dyDescent="0.25">
      <c r="A25" s="14">
        <v>11</v>
      </c>
      <c r="B25" s="19" t="s">
        <v>44</v>
      </c>
      <c r="C25" s="13">
        <v>1872</v>
      </c>
      <c r="D25" s="20">
        <v>40828</v>
      </c>
      <c r="E25" s="21" t="s">
        <v>32</v>
      </c>
      <c r="F25" s="21" t="s">
        <v>32</v>
      </c>
      <c r="G25" s="22">
        <v>17</v>
      </c>
      <c r="H25" s="23">
        <v>7</v>
      </c>
      <c r="I25" s="24">
        <v>5</v>
      </c>
      <c r="J25" s="24">
        <v>2</v>
      </c>
      <c r="K25" s="25">
        <v>245.1</v>
      </c>
      <c r="L25" s="26">
        <v>158.80000000000001</v>
      </c>
      <c r="M25" s="27">
        <v>86.3</v>
      </c>
      <c r="N25" s="28">
        <v>9889.2000000000007</v>
      </c>
      <c r="O25" s="28">
        <v>5677.4</v>
      </c>
      <c r="P25" s="28">
        <v>2541.4</v>
      </c>
      <c r="Q25" s="28">
        <v>1670.4</v>
      </c>
      <c r="R25" s="29">
        <f t="shared" si="0"/>
        <v>1960.8</v>
      </c>
      <c r="S25" s="30">
        <f t="shared" si="1"/>
        <v>2186.3249999999998</v>
      </c>
    </row>
    <row r="26" spans="1:19" x14ac:dyDescent="0.25">
      <c r="A26" s="14">
        <v>12</v>
      </c>
      <c r="B26" s="19" t="s">
        <v>45</v>
      </c>
      <c r="C26" s="13">
        <v>2817</v>
      </c>
      <c r="D26" s="20">
        <v>40907</v>
      </c>
      <c r="E26" s="21" t="s">
        <v>40</v>
      </c>
      <c r="F26" s="31" t="s">
        <v>33</v>
      </c>
      <c r="G26" s="22">
        <v>6</v>
      </c>
      <c r="H26" s="23">
        <v>2</v>
      </c>
      <c r="I26" s="24">
        <v>1</v>
      </c>
      <c r="J26" s="24">
        <v>1</v>
      </c>
      <c r="K26" s="25">
        <v>65</v>
      </c>
      <c r="L26" s="26">
        <v>17.100000000000001</v>
      </c>
      <c r="M26" s="27">
        <v>47.9</v>
      </c>
      <c r="N26" s="28">
        <v>2958.6</v>
      </c>
      <c r="O26" s="28">
        <v>1698.5</v>
      </c>
      <c r="P26" s="28">
        <v>760.3</v>
      </c>
      <c r="Q26" s="28">
        <v>499.8</v>
      </c>
      <c r="R26" s="29">
        <f t="shared" si="0"/>
        <v>520</v>
      </c>
      <c r="S26" s="30">
        <f t="shared" si="1"/>
        <v>641.80169999999998</v>
      </c>
    </row>
    <row r="27" spans="1:19" x14ac:dyDescent="0.25">
      <c r="A27" s="14">
        <v>13</v>
      </c>
      <c r="B27" s="19" t="s">
        <v>46</v>
      </c>
      <c r="C27" s="13">
        <v>2811</v>
      </c>
      <c r="D27" s="20">
        <v>40907</v>
      </c>
      <c r="E27" s="21" t="s">
        <v>40</v>
      </c>
      <c r="F27" s="31" t="s">
        <v>33</v>
      </c>
      <c r="G27" s="22">
        <v>2</v>
      </c>
      <c r="H27" s="23">
        <v>1</v>
      </c>
      <c r="I27" s="24">
        <v>1</v>
      </c>
      <c r="J27" s="24">
        <v>0</v>
      </c>
      <c r="K27" s="25">
        <v>24.4</v>
      </c>
      <c r="L27" s="26">
        <v>24.4</v>
      </c>
      <c r="M27" s="27">
        <v>0</v>
      </c>
      <c r="N27" s="28">
        <v>2263.1999999999998</v>
      </c>
      <c r="O27" s="28">
        <v>1299.3</v>
      </c>
      <c r="P27" s="28">
        <v>581.6</v>
      </c>
      <c r="Q27" s="28">
        <v>382.3</v>
      </c>
      <c r="R27" s="29">
        <f t="shared" si="0"/>
        <v>195.2</v>
      </c>
      <c r="S27" s="30">
        <f t="shared" si="1"/>
        <v>453.57479999999993</v>
      </c>
    </row>
    <row r="28" spans="1:19" x14ac:dyDescent="0.25">
      <c r="A28" s="14">
        <v>14</v>
      </c>
      <c r="B28" s="19" t="s">
        <v>47</v>
      </c>
      <c r="C28" s="13">
        <v>2800</v>
      </c>
      <c r="D28" s="20">
        <v>40907</v>
      </c>
      <c r="E28" s="21" t="s">
        <v>48</v>
      </c>
      <c r="F28" s="21" t="s">
        <v>32</v>
      </c>
      <c r="G28" s="22">
        <v>4</v>
      </c>
      <c r="H28" s="23">
        <v>2</v>
      </c>
      <c r="I28" s="24">
        <v>0</v>
      </c>
      <c r="J28" s="24">
        <v>2</v>
      </c>
      <c r="K28" s="25">
        <v>36.5</v>
      </c>
      <c r="L28" s="26">
        <v>0</v>
      </c>
      <c r="M28" s="27">
        <v>36.5</v>
      </c>
      <c r="N28" s="28">
        <v>1972.1</v>
      </c>
      <c r="O28" s="28">
        <v>1132.2</v>
      </c>
      <c r="P28" s="28">
        <v>506.8</v>
      </c>
      <c r="Q28" s="28">
        <v>333.1</v>
      </c>
      <c r="R28" s="29">
        <f t="shared" si="0"/>
        <v>292</v>
      </c>
      <c r="S28" s="30">
        <f t="shared" si="1"/>
        <v>417.72645</v>
      </c>
    </row>
    <row r="29" spans="1:19" x14ac:dyDescent="0.25">
      <c r="A29" s="14">
        <v>15</v>
      </c>
      <c r="B29" s="19" t="s">
        <v>49</v>
      </c>
      <c r="C29" s="13">
        <v>2105</v>
      </c>
      <c r="D29" s="20">
        <v>40848</v>
      </c>
      <c r="E29" s="21" t="s">
        <v>40</v>
      </c>
      <c r="F29" s="21" t="s">
        <v>32</v>
      </c>
      <c r="G29" s="22">
        <v>10</v>
      </c>
      <c r="H29" s="23">
        <v>3</v>
      </c>
      <c r="I29" s="24">
        <v>1</v>
      </c>
      <c r="J29" s="24">
        <v>2</v>
      </c>
      <c r="K29" s="25">
        <v>104.8</v>
      </c>
      <c r="L29" s="26">
        <v>20.100000000000001</v>
      </c>
      <c r="M29" s="27">
        <v>84.7</v>
      </c>
      <c r="N29" s="28">
        <v>4317.3</v>
      </c>
      <c r="O29" s="28">
        <v>2478.6</v>
      </c>
      <c r="P29" s="28">
        <v>1109.5</v>
      </c>
      <c r="Q29" s="28">
        <v>729.2</v>
      </c>
      <c r="R29" s="29">
        <f t="shared" si="0"/>
        <v>838.4</v>
      </c>
      <c r="S29" s="30">
        <f t="shared" si="1"/>
        <v>951.22664999999995</v>
      </c>
    </row>
    <row r="30" spans="1:19" x14ac:dyDescent="0.25">
      <c r="A30" s="14">
        <v>16</v>
      </c>
      <c r="B30" s="19" t="s">
        <v>50</v>
      </c>
      <c r="C30" s="13">
        <v>2105</v>
      </c>
      <c r="D30" s="20">
        <v>40848</v>
      </c>
      <c r="E30" s="21" t="s">
        <v>40</v>
      </c>
      <c r="F30" s="31" t="s">
        <v>33</v>
      </c>
      <c r="G30" s="22">
        <v>30</v>
      </c>
      <c r="H30" s="23">
        <v>13</v>
      </c>
      <c r="I30" s="24">
        <v>6</v>
      </c>
      <c r="J30" s="24">
        <v>7</v>
      </c>
      <c r="K30" s="25">
        <v>414.6</v>
      </c>
      <c r="L30" s="26">
        <v>187.3</v>
      </c>
      <c r="M30" s="27">
        <v>227.3</v>
      </c>
      <c r="N30" s="28">
        <v>16998.599999999999</v>
      </c>
      <c r="O30" s="28">
        <v>9758.9</v>
      </c>
      <c r="P30" s="28">
        <v>4368.3999999999996</v>
      </c>
      <c r="Q30" s="28">
        <v>2871.3</v>
      </c>
      <c r="R30" s="29">
        <f t="shared" si="0"/>
        <v>3316.8</v>
      </c>
      <c r="S30" s="30">
        <f t="shared" si="1"/>
        <v>3748.1912999999995</v>
      </c>
    </row>
    <row r="31" spans="1:19" x14ac:dyDescent="0.25">
      <c r="A31" s="14">
        <v>17</v>
      </c>
      <c r="B31" s="19" t="s">
        <v>51</v>
      </c>
      <c r="C31" s="13">
        <v>2804</v>
      </c>
      <c r="D31" s="20">
        <v>40907</v>
      </c>
      <c r="E31" s="21" t="s">
        <v>40</v>
      </c>
      <c r="F31" s="31" t="s">
        <v>33</v>
      </c>
      <c r="G31" s="22">
        <v>7</v>
      </c>
      <c r="H31" s="23">
        <v>3</v>
      </c>
      <c r="I31" s="24">
        <v>2</v>
      </c>
      <c r="J31" s="24">
        <v>1</v>
      </c>
      <c r="K31" s="25">
        <v>96.3</v>
      </c>
      <c r="L31" s="26">
        <v>42.9</v>
      </c>
      <c r="M31" s="27">
        <v>53.4</v>
      </c>
      <c r="N31" s="28">
        <v>4493.6000000000004</v>
      </c>
      <c r="O31" s="28">
        <v>2579.8000000000002</v>
      </c>
      <c r="P31" s="28">
        <v>1154.8</v>
      </c>
      <c r="Q31" s="28">
        <v>759</v>
      </c>
      <c r="R31" s="29">
        <f t="shared" si="0"/>
        <v>770.4</v>
      </c>
      <c r="S31" s="30">
        <f t="shared" si="1"/>
        <v>971.20799999999997</v>
      </c>
    </row>
    <row r="32" spans="1:19" x14ac:dyDescent="0.25">
      <c r="A32" s="14">
        <v>18</v>
      </c>
      <c r="B32" s="19" t="s">
        <v>52</v>
      </c>
      <c r="C32" s="13">
        <v>2105</v>
      </c>
      <c r="D32" s="20">
        <v>40848</v>
      </c>
      <c r="E32" s="21" t="s">
        <v>32</v>
      </c>
      <c r="F32" s="21" t="s">
        <v>32</v>
      </c>
      <c r="G32" s="22">
        <v>17</v>
      </c>
      <c r="H32" s="23">
        <v>7</v>
      </c>
      <c r="I32" s="24">
        <v>3</v>
      </c>
      <c r="J32" s="24">
        <v>4</v>
      </c>
      <c r="K32" s="25">
        <v>229.5</v>
      </c>
      <c r="L32" s="26">
        <v>92.3</v>
      </c>
      <c r="M32" s="27">
        <v>137.19999999999999</v>
      </c>
      <c r="N32" s="28">
        <v>9450.5</v>
      </c>
      <c r="O32" s="28">
        <v>5425.5</v>
      </c>
      <c r="P32" s="28">
        <v>2428.6999999999998</v>
      </c>
      <c r="Q32" s="28">
        <v>1596.3</v>
      </c>
      <c r="R32" s="29">
        <f t="shared" si="0"/>
        <v>1836</v>
      </c>
      <c r="S32" s="30">
        <f t="shared" si="1"/>
        <v>2082.35925</v>
      </c>
    </row>
    <row r="33" spans="1:19" x14ac:dyDescent="0.25">
      <c r="A33" s="14">
        <v>19</v>
      </c>
      <c r="B33" s="19" t="s">
        <v>53</v>
      </c>
      <c r="C33" s="13">
        <v>2105</v>
      </c>
      <c r="D33" s="20">
        <v>40848</v>
      </c>
      <c r="E33" s="21" t="s">
        <v>32</v>
      </c>
      <c r="F33" s="21" t="s">
        <v>32</v>
      </c>
      <c r="G33" s="22">
        <v>14</v>
      </c>
      <c r="H33" s="23">
        <v>6</v>
      </c>
      <c r="I33" s="24">
        <v>6</v>
      </c>
      <c r="J33" s="24">
        <v>0</v>
      </c>
      <c r="K33" s="25">
        <v>138.30000000000001</v>
      </c>
      <c r="L33" s="26">
        <v>138.30000000000001</v>
      </c>
      <c r="M33" s="27">
        <v>0</v>
      </c>
      <c r="N33" s="28">
        <v>6342.7</v>
      </c>
      <c r="O33" s="28">
        <v>3641.3</v>
      </c>
      <c r="P33" s="28">
        <v>1630</v>
      </c>
      <c r="Q33" s="28">
        <v>1071.4000000000001</v>
      </c>
      <c r="R33" s="29">
        <f t="shared" si="0"/>
        <v>1106.4000000000001</v>
      </c>
      <c r="S33" s="30">
        <f t="shared" si="1"/>
        <v>1374.35895</v>
      </c>
    </row>
    <row r="34" spans="1:19" x14ac:dyDescent="0.25">
      <c r="A34" s="14">
        <v>20</v>
      </c>
      <c r="B34" s="19" t="s">
        <v>54</v>
      </c>
      <c r="C34" s="13">
        <v>2816</v>
      </c>
      <c r="D34" s="20">
        <v>40907</v>
      </c>
      <c r="E34" s="21" t="s">
        <v>32</v>
      </c>
      <c r="F34" s="21" t="s">
        <v>32</v>
      </c>
      <c r="G34" s="22">
        <v>9</v>
      </c>
      <c r="H34" s="23">
        <v>5</v>
      </c>
      <c r="I34" s="24">
        <v>3</v>
      </c>
      <c r="J34" s="24">
        <v>2</v>
      </c>
      <c r="K34" s="25">
        <v>148.4</v>
      </c>
      <c r="L34" s="26">
        <v>78.8</v>
      </c>
      <c r="M34" s="27">
        <v>69.599999999999994</v>
      </c>
      <c r="N34" s="28">
        <v>8708.4</v>
      </c>
      <c r="O34" s="28">
        <v>4999.5</v>
      </c>
      <c r="P34" s="28">
        <v>2238</v>
      </c>
      <c r="Q34" s="28">
        <v>1470.9</v>
      </c>
      <c r="R34" s="29">
        <f t="shared" si="0"/>
        <v>1187.2</v>
      </c>
      <c r="S34" s="30">
        <f t="shared" si="1"/>
        <v>1825.7382</v>
      </c>
    </row>
    <row r="35" spans="1:19" x14ac:dyDescent="0.25">
      <c r="A35" s="14">
        <v>21</v>
      </c>
      <c r="B35" s="19" t="s">
        <v>55</v>
      </c>
      <c r="C35" s="13">
        <v>2795</v>
      </c>
      <c r="D35" s="20">
        <v>40907</v>
      </c>
      <c r="E35" s="21" t="s">
        <v>48</v>
      </c>
      <c r="F35" s="21" t="s">
        <v>33</v>
      </c>
      <c r="G35" s="22">
        <v>1</v>
      </c>
      <c r="H35" s="23">
        <v>1</v>
      </c>
      <c r="I35" s="24">
        <v>1</v>
      </c>
      <c r="J35" s="24">
        <v>0</v>
      </c>
      <c r="K35" s="25">
        <v>42.4</v>
      </c>
      <c r="L35" s="26">
        <v>42.4</v>
      </c>
      <c r="M35" s="27">
        <v>0</v>
      </c>
      <c r="N35" s="28">
        <v>1941.8</v>
      </c>
      <c r="O35" s="28">
        <v>1114.8</v>
      </c>
      <c r="P35" s="28">
        <v>499</v>
      </c>
      <c r="Q35" s="28">
        <v>328</v>
      </c>
      <c r="R35" s="29">
        <f t="shared" si="0"/>
        <v>339.2</v>
      </c>
      <c r="S35" s="30">
        <f t="shared" si="1"/>
        <v>420.84449999999998</v>
      </c>
    </row>
    <row r="36" spans="1:19" x14ac:dyDescent="0.25">
      <c r="A36" s="14">
        <v>22</v>
      </c>
      <c r="B36" s="19" t="s">
        <v>56</v>
      </c>
      <c r="C36" s="13">
        <v>2105</v>
      </c>
      <c r="D36" s="20">
        <v>40848</v>
      </c>
      <c r="E36" s="21" t="s">
        <v>32</v>
      </c>
      <c r="F36" s="21" t="s">
        <v>32</v>
      </c>
      <c r="G36" s="22">
        <v>13</v>
      </c>
      <c r="H36" s="23">
        <v>8</v>
      </c>
      <c r="I36" s="24">
        <v>5</v>
      </c>
      <c r="J36" s="24">
        <v>3</v>
      </c>
      <c r="K36" s="25">
        <v>166.3</v>
      </c>
      <c r="L36" s="26">
        <v>106.7</v>
      </c>
      <c r="M36" s="27">
        <v>59.6</v>
      </c>
      <c r="N36" s="28">
        <v>6818.3</v>
      </c>
      <c r="O36" s="28">
        <v>3914.4</v>
      </c>
      <c r="P36" s="28">
        <v>1752.2</v>
      </c>
      <c r="Q36" s="28">
        <v>1151.7</v>
      </c>
      <c r="R36" s="29">
        <f t="shared" si="0"/>
        <v>1330.4</v>
      </c>
      <c r="S36" s="30">
        <f t="shared" si="1"/>
        <v>1503.43515</v>
      </c>
    </row>
    <row r="37" spans="1:19" x14ac:dyDescent="0.25">
      <c r="A37" s="14">
        <v>23</v>
      </c>
      <c r="B37" s="19" t="s">
        <v>57</v>
      </c>
      <c r="C37" s="13">
        <v>53</v>
      </c>
      <c r="D37" s="20">
        <v>40200</v>
      </c>
      <c r="E37" s="21" t="s">
        <v>48</v>
      </c>
      <c r="F37" s="21" t="s">
        <v>32</v>
      </c>
      <c r="G37" s="22">
        <v>3</v>
      </c>
      <c r="H37" s="23">
        <v>1</v>
      </c>
      <c r="I37" s="24">
        <v>0</v>
      </c>
      <c r="J37" s="24">
        <v>1</v>
      </c>
      <c r="K37" s="25">
        <v>23.5</v>
      </c>
      <c r="L37" s="26">
        <v>0</v>
      </c>
      <c r="M37" s="27">
        <v>23.5</v>
      </c>
      <c r="N37" s="28">
        <v>963.5</v>
      </c>
      <c r="O37" s="28">
        <v>553.20000000000005</v>
      </c>
      <c r="P37" s="28">
        <v>247.6</v>
      </c>
      <c r="Q37" s="28">
        <v>162.69999999999999</v>
      </c>
      <c r="R37" s="29">
        <f t="shared" si="0"/>
        <v>188</v>
      </c>
      <c r="S37" s="30">
        <f t="shared" si="1"/>
        <v>212.45175</v>
      </c>
    </row>
    <row r="38" spans="1:19" x14ac:dyDescent="0.25">
      <c r="A38" s="14">
        <v>24</v>
      </c>
      <c r="B38" s="19" t="s">
        <v>58</v>
      </c>
      <c r="C38" s="13">
        <v>2105</v>
      </c>
      <c r="D38" s="20">
        <v>40848</v>
      </c>
      <c r="E38" s="21" t="s">
        <v>32</v>
      </c>
      <c r="F38" s="21" t="s">
        <v>32</v>
      </c>
      <c r="G38" s="22">
        <v>4</v>
      </c>
      <c r="H38" s="23">
        <v>1</v>
      </c>
      <c r="I38" s="24">
        <v>0</v>
      </c>
      <c r="J38" s="24">
        <v>1</v>
      </c>
      <c r="K38" s="25">
        <v>49.9</v>
      </c>
      <c r="L38" s="26">
        <v>0</v>
      </c>
      <c r="M38" s="27">
        <v>49.9</v>
      </c>
      <c r="N38" s="28">
        <v>2045.8</v>
      </c>
      <c r="O38" s="28">
        <v>1174.5999999999999</v>
      </c>
      <c r="P38" s="28">
        <v>525.79999999999995</v>
      </c>
      <c r="Q38" s="28">
        <v>345.4</v>
      </c>
      <c r="R38" s="29">
        <f t="shared" si="0"/>
        <v>399.2</v>
      </c>
      <c r="S38" s="30">
        <f t="shared" si="1"/>
        <v>451.10250000000002</v>
      </c>
    </row>
    <row r="39" spans="1:19" x14ac:dyDescent="0.25">
      <c r="A39" s="14">
        <v>25</v>
      </c>
      <c r="B39" s="19" t="s">
        <v>59</v>
      </c>
      <c r="C39" s="13">
        <v>2105</v>
      </c>
      <c r="D39" s="20">
        <v>40848</v>
      </c>
      <c r="E39" s="21" t="s">
        <v>32</v>
      </c>
      <c r="F39" s="21" t="s">
        <v>48</v>
      </c>
      <c r="G39" s="22">
        <v>21</v>
      </c>
      <c r="H39" s="23">
        <v>10</v>
      </c>
      <c r="I39" s="24">
        <v>3</v>
      </c>
      <c r="J39" s="24">
        <v>7</v>
      </c>
      <c r="K39" s="25">
        <v>418.7</v>
      </c>
      <c r="L39" s="26">
        <v>123.9</v>
      </c>
      <c r="M39" s="27">
        <v>294.8</v>
      </c>
      <c r="N39" s="28">
        <v>17166.7</v>
      </c>
      <c r="O39" s="28">
        <v>9855.4</v>
      </c>
      <c r="P39" s="28">
        <v>4411.6000000000004</v>
      </c>
      <c r="Q39" s="28">
        <v>2899.7</v>
      </c>
      <c r="R39" s="29">
        <f t="shared" si="0"/>
        <v>3349.6</v>
      </c>
      <c r="S39" s="30">
        <f t="shared" si="1"/>
        <v>3785.2573499999999</v>
      </c>
    </row>
    <row r="40" spans="1:19" x14ac:dyDescent="0.25">
      <c r="A40" s="14">
        <v>26</v>
      </c>
      <c r="B40" s="19" t="s">
        <v>60</v>
      </c>
      <c r="C40" s="13">
        <v>2799</v>
      </c>
      <c r="D40" s="20">
        <v>40907</v>
      </c>
      <c r="E40" s="21" t="s">
        <v>32</v>
      </c>
      <c r="F40" s="31" t="s">
        <v>33</v>
      </c>
      <c r="G40" s="22">
        <v>18</v>
      </c>
      <c r="H40" s="23">
        <v>10</v>
      </c>
      <c r="I40" s="24">
        <v>2</v>
      </c>
      <c r="J40" s="24">
        <v>8</v>
      </c>
      <c r="K40" s="25">
        <v>298.10000000000002</v>
      </c>
      <c r="L40" s="26">
        <v>53.8</v>
      </c>
      <c r="M40" s="27">
        <v>244.3</v>
      </c>
      <c r="N40" s="28">
        <v>12348.4</v>
      </c>
      <c r="O40" s="28">
        <v>7089.2</v>
      </c>
      <c r="P40" s="28">
        <v>3173.4</v>
      </c>
      <c r="Q40" s="28">
        <v>2085.8000000000002</v>
      </c>
      <c r="R40" s="29">
        <f t="shared" si="0"/>
        <v>2384.8000000000002</v>
      </c>
      <c r="S40" s="30">
        <f t="shared" si="1"/>
        <v>2718.2754</v>
      </c>
    </row>
    <row r="41" spans="1:19" x14ac:dyDescent="0.25">
      <c r="A41" s="32">
        <v>27</v>
      </c>
      <c r="B41" s="19" t="s">
        <v>61</v>
      </c>
      <c r="C41" s="13">
        <v>2789</v>
      </c>
      <c r="D41" s="20">
        <v>40908</v>
      </c>
      <c r="E41" s="21" t="s">
        <v>40</v>
      </c>
      <c r="F41" s="21" t="s">
        <v>62</v>
      </c>
      <c r="G41" s="22">
        <v>12</v>
      </c>
      <c r="H41" s="23">
        <v>2</v>
      </c>
      <c r="I41" s="24">
        <v>1</v>
      </c>
      <c r="J41" s="24">
        <v>1</v>
      </c>
      <c r="K41" s="25">
        <v>78.099999999999994</v>
      </c>
      <c r="L41" s="26">
        <v>49.2</v>
      </c>
      <c r="M41" s="27">
        <v>28.9</v>
      </c>
      <c r="N41" s="28">
        <v>1988.5</v>
      </c>
      <c r="O41" s="28">
        <v>1141.5999999999999</v>
      </c>
      <c r="P41" s="28">
        <v>511</v>
      </c>
      <c r="Q41" s="28">
        <v>335.9</v>
      </c>
      <c r="R41" s="29">
        <f t="shared" si="0"/>
        <v>624.79999999999995</v>
      </c>
      <c r="S41" s="30">
        <v>440.9</v>
      </c>
    </row>
    <row r="42" spans="1:19" x14ac:dyDescent="0.25">
      <c r="A42" s="33" t="s">
        <v>63</v>
      </c>
      <c r="B42" s="33"/>
      <c r="C42" s="34" t="s">
        <v>64</v>
      </c>
      <c r="D42" s="34" t="s">
        <v>64</v>
      </c>
      <c r="E42" s="35" t="s">
        <v>64</v>
      </c>
      <c r="F42" s="35" t="s">
        <v>64</v>
      </c>
      <c r="G42" s="36">
        <f t="shared" ref="G42:Q42" si="2">SUM(G15:G41)</f>
        <v>337</v>
      </c>
      <c r="H42" s="36">
        <f t="shared" si="2"/>
        <v>158</v>
      </c>
      <c r="I42" s="36">
        <f t="shared" si="2"/>
        <v>71</v>
      </c>
      <c r="J42" s="36">
        <f t="shared" si="2"/>
        <v>87</v>
      </c>
      <c r="K42" s="37">
        <f t="shared" si="2"/>
        <v>5034.9000000000005</v>
      </c>
      <c r="L42" s="37">
        <f t="shared" si="2"/>
        <v>2100.6</v>
      </c>
      <c r="M42" s="37">
        <f t="shared" si="2"/>
        <v>2934.3000000000006</v>
      </c>
      <c r="N42" s="38">
        <f t="shared" si="2"/>
        <v>208025.8</v>
      </c>
      <c r="O42" s="38">
        <f t="shared" si="2"/>
        <v>119427.70000000001</v>
      </c>
      <c r="P42" s="38">
        <f t="shared" si="2"/>
        <v>53460.1</v>
      </c>
      <c r="Q42" s="38">
        <f t="shared" si="2"/>
        <v>35138.000000000007</v>
      </c>
      <c r="R42" s="39">
        <f>SUM(R15:R41)</f>
        <v>40279.200000000004</v>
      </c>
      <c r="S42" s="40">
        <f>SUM(S15:S41)</f>
        <v>45771.018649999991</v>
      </c>
    </row>
    <row r="43" spans="1:19" x14ac:dyDescent="0.25">
      <c r="A43" s="41" t="s">
        <v>65</v>
      </c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3"/>
    </row>
    <row r="44" spans="1:19" x14ac:dyDescent="0.25">
      <c r="A44" s="32">
        <v>1</v>
      </c>
      <c r="B44" s="44" t="s">
        <v>34</v>
      </c>
      <c r="C44" s="45">
        <v>2809</v>
      </c>
      <c r="D44" s="20">
        <v>40907</v>
      </c>
      <c r="E44" s="21" t="s">
        <v>32</v>
      </c>
      <c r="F44" s="31" t="s">
        <v>33</v>
      </c>
      <c r="G44" s="45">
        <v>1</v>
      </c>
      <c r="H44" s="45">
        <v>1</v>
      </c>
      <c r="I44" s="45">
        <v>1</v>
      </c>
      <c r="J44" s="45">
        <v>0</v>
      </c>
      <c r="K44" s="46">
        <v>29.2</v>
      </c>
      <c r="L44" s="46">
        <v>29.2</v>
      </c>
      <c r="M44" s="46">
        <v>0</v>
      </c>
      <c r="N44" s="46">
        <f>K44*41.114324586</f>
        <v>1200.5382779112001</v>
      </c>
      <c r="O44" s="46">
        <f>K44*17.268177366776</f>
        <v>504.23077910985921</v>
      </c>
      <c r="P44" s="46">
        <f>K44*14.388765534242</f>
        <v>420.15195359986637</v>
      </c>
      <c r="Q44" s="46">
        <f>K44*9.4573816854356</f>
        <v>276.1555452147195</v>
      </c>
      <c r="R44" s="46">
        <f>K44*14</f>
        <v>408.8</v>
      </c>
      <c r="S44" s="30">
        <f>K44*10.703540061425</f>
        <v>312.54336979361</v>
      </c>
    </row>
    <row r="45" spans="1:19" x14ac:dyDescent="0.25">
      <c r="A45" s="32">
        <v>2</v>
      </c>
      <c r="B45" s="44" t="s">
        <v>66</v>
      </c>
      <c r="C45" s="47">
        <v>2807</v>
      </c>
      <c r="D45" s="20">
        <v>40907</v>
      </c>
      <c r="E45" s="21" t="s">
        <v>32</v>
      </c>
      <c r="F45" s="31" t="s">
        <v>33</v>
      </c>
      <c r="G45" s="48">
        <v>24</v>
      </c>
      <c r="H45" s="49">
        <v>11</v>
      </c>
      <c r="I45" s="50">
        <v>0</v>
      </c>
      <c r="J45" s="50">
        <v>11</v>
      </c>
      <c r="K45" s="25">
        <v>363.2</v>
      </c>
      <c r="L45" s="26">
        <v>0</v>
      </c>
      <c r="M45" s="27">
        <v>363.2</v>
      </c>
      <c r="N45" s="46">
        <f t="shared" ref="N45:N70" si="3">K45*41.114324586</f>
        <v>14932.7226896352</v>
      </c>
      <c r="O45" s="46">
        <f t="shared" ref="O45:O69" si="4">K45*17.268177366776</f>
        <v>6271.8020196130437</v>
      </c>
      <c r="P45" s="46">
        <f t="shared" ref="P45:P69" si="5">K45*14.388765534242</f>
        <v>5225.9996420366942</v>
      </c>
      <c r="Q45" s="46">
        <f t="shared" ref="Q45:Q69" si="6">K45*9.4573816854356</f>
        <v>3434.9210281502096</v>
      </c>
      <c r="R45" s="29">
        <f>K45*14</f>
        <v>5084.8</v>
      </c>
      <c r="S45" s="30">
        <f t="shared" ref="S45:S69" si="7">K45*10.703540061425</f>
        <v>3887.52575030956</v>
      </c>
    </row>
    <row r="46" spans="1:19" x14ac:dyDescent="0.25">
      <c r="A46" s="32">
        <v>3</v>
      </c>
      <c r="B46" s="44" t="s">
        <v>37</v>
      </c>
      <c r="C46" s="47">
        <v>2830</v>
      </c>
      <c r="D46" s="20">
        <v>40907</v>
      </c>
      <c r="E46" s="21" t="s">
        <v>32</v>
      </c>
      <c r="F46" s="31" t="s">
        <v>33</v>
      </c>
      <c r="G46" s="48">
        <v>15</v>
      </c>
      <c r="H46" s="49">
        <v>9</v>
      </c>
      <c r="I46" s="50">
        <v>6</v>
      </c>
      <c r="J46" s="50">
        <v>3</v>
      </c>
      <c r="K46" s="25">
        <v>244.3</v>
      </c>
      <c r="L46" s="26">
        <v>178.6</v>
      </c>
      <c r="M46" s="27">
        <v>65.7</v>
      </c>
      <c r="N46" s="46">
        <f t="shared" si="3"/>
        <v>10044.229496359801</v>
      </c>
      <c r="O46" s="46">
        <f t="shared" si="4"/>
        <v>4218.6157307033773</v>
      </c>
      <c r="P46" s="46">
        <f t="shared" si="5"/>
        <v>3515.1754200153205</v>
      </c>
      <c r="Q46" s="46">
        <f t="shared" si="6"/>
        <v>2310.438345751917</v>
      </c>
      <c r="R46" s="29">
        <f t="shared" ref="R46:R70" si="8">K46*14</f>
        <v>3420.2000000000003</v>
      </c>
      <c r="S46" s="30">
        <f t="shared" si="7"/>
        <v>2614.8748370061276</v>
      </c>
    </row>
    <row r="47" spans="1:19" x14ac:dyDescent="0.25">
      <c r="A47" s="32">
        <v>4</v>
      </c>
      <c r="B47" s="44" t="s">
        <v>39</v>
      </c>
      <c r="C47" s="47">
        <v>2821</v>
      </c>
      <c r="D47" s="20">
        <v>40907</v>
      </c>
      <c r="E47" s="31" t="s">
        <v>40</v>
      </c>
      <c r="F47" s="31" t="s">
        <v>33</v>
      </c>
      <c r="G47" s="48">
        <v>30</v>
      </c>
      <c r="H47" s="49">
        <v>12</v>
      </c>
      <c r="I47" s="50">
        <v>11</v>
      </c>
      <c r="J47" s="50">
        <v>1</v>
      </c>
      <c r="K47" s="25">
        <v>468.1</v>
      </c>
      <c r="L47" s="26">
        <v>423.7</v>
      </c>
      <c r="M47" s="27">
        <v>44.4</v>
      </c>
      <c r="N47" s="46">
        <f t="shared" si="3"/>
        <v>19245.615338706601</v>
      </c>
      <c r="O47" s="46">
        <f t="shared" si="4"/>
        <v>8083.233825387847</v>
      </c>
      <c r="P47" s="46">
        <f t="shared" si="5"/>
        <v>6735.3811465786803</v>
      </c>
      <c r="Q47" s="46">
        <f t="shared" si="6"/>
        <v>4427.000366952404</v>
      </c>
      <c r="R47" s="29">
        <f t="shared" si="8"/>
        <v>6553.4000000000005</v>
      </c>
      <c r="S47" s="30">
        <f t="shared" si="7"/>
        <v>5010.3271027530427</v>
      </c>
    </row>
    <row r="48" spans="1:19" x14ac:dyDescent="0.25">
      <c r="A48" s="32">
        <v>5</v>
      </c>
      <c r="B48" s="19" t="s">
        <v>42</v>
      </c>
      <c r="C48" s="13">
        <v>2806</v>
      </c>
      <c r="D48" s="20">
        <v>40907</v>
      </c>
      <c r="E48" s="21" t="s">
        <v>40</v>
      </c>
      <c r="F48" s="21" t="s">
        <v>33</v>
      </c>
      <c r="G48" s="22">
        <v>23</v>
      </c>
      <c r="H48" s="23">
        <v>11</v>
      </c>
      <c r="I48" s="24">
        <v>7</v>
      </c>
      <c r="J48" s="24">
        <v>4</v>
      </c>
      <c r="K48" s="25">
        <v>280.39999999999998</v>
      </c>
      <c r="L48" s="26">
        <v>156</v>
      </c>
      <c r="M48" s="27">
        <v>124.4</v>
      </c>
      <c r="N48" s="46">
        <f t="shared" si="3"/>
        <v>11528.456613914399</v>
      </c>
      <c r="O48" s="46">
        <f t="shared" si="4"/>
        <v>4841.9969336439899</v>
      </c>
      <c r="P48" s="46">
        <f t="shared" si="5"/>
        <v>4034.6098558014564</v>
      </c>
      <c r="Q48" s="46">
        <f t="shared" si="6"/>
        <v>2651.8498245961418</v>
      </c>
      <c r="R48" s="29">
        <f t="shared" si="8"/>
        <v>3925.5999999999995</v>
      </c>
      <c r="S48" s="30">
        <f t="shared" si="7"/>
        <v>3001.2726332235698</v>
      </c>
    </row>
    <row r="49" spans="1:19" x14ac:dyDescent="0.25">
      <c r="A49" s="32">
        <v>6</v>
      </c>
      <c r="B49" s="19" t="s">
        <v>67</v>
      </c>
      <c r="C49" s="13">
        <v>2805</v>
      </c>
      <c r="D49" s="20">
        <v>40907</v>
      </c>
      <c r="E49" s="21" t="s">
        <v>40</v>
      </c>
      <c r="F49" s="21" t="s">
        <v>33</v>
      </c>
      <c r="G49" s="22">
        <v>13</v>
      </c>
      <c r="H49" s="23">
        <v>10</v>
      </c>
      <c r="I49" s="24">
        <v>7</v>
      </c>
      <c r="J49" s="24">
        <v>3</v>
      </c>
      <c r="K49" s="25">
        <v>327.5</v>
      </c>
      <c r="L49" s="26">
        <v>211.8</v>
      </c>
      <c r="M49" s="27">
        <v>115.7</v>
      </c>
      <c r="N49" s="46">
        <f t="shared" si="3"/>
        <v>13464.941301915002</v>
      </c>
      <c r="O49" s="46">
        <f t="shared" si="4"/>
        <v>5655.3280876191402</v>
      </c>
      <c r="P49" s="46">
        <f t="shared" si="5"/>
        <v>4712.3207124642549</v>
      </c>
      <c r="Q49" s="46">
        <f t="shared" si="6"/>
        <v>3097.2925019801587</v>
      </c>
      <c r="R49" s="29">
        <f t="shared" si="8"/>
        <v>4585</v>
      </c>
      <c r="S49" s="30">
        <f t="shared" si="7"/>
        <v>3505.4093701166876</v>
      </c>
    </row>
    <row r="50" spans="1:19" x14ac:dyDescent="0.25">
      <c r="A50" s="32">
        <v>7</v>
      </c>
      <c r="B50" s="19" t="s">
        <v>61</v>
      </c>
      <c r="C50" s="13">
        <v>2789</v>
      </c>
      <c r="D50" s="20">
        <v>40908</v>
      </c>
      <c r="E50" s="21" t="s">
        <v>40</v>
      </c>
      <c r="F50" s="21" t="s">
        <v>62</v>
      </c>
      <c r="G50" s="22">
        <v>17</v>
      </c>
      <c r="H50" s="23">
        <v>8</v>
      </c>
      <c r="I50" s="24">
        <v>3</v>
      </c>
      <c r="J50" s="24">
        <v>5</v>
      </c>
      <c r="K50" s="25">
        <v>340.9</v>
      </c>
      <c r="L50" s="26">
        <v>126.2</v>
      </c>
      <c r="M50" s="27">
        <v>214.7</v>
      </c>
      <c r="N50" s="46">
        <f t="shared" si="3"/>
        <v>14015.8732513674</v>
      </c>
      <c r="O50" s="46">
        <f t="shared" si="4"/>
        <v>5886.7216643339389</v>
      </c>
      <c r="P50" s="46">
        <f t="shared" si="5"/>
        <v>4905.130170623097</v>
      </c>
      <c r="Q50" s="46">
        <f t="shared" si="6"/>
        <v>3224.0214165649959</v>
      </c>
      <c r="R50" s="29">
        <f t="shared" si="8"/>
        <v>4772.5999999999995</v>
      </c>
      <c r="S50" s="30">
        <f t="shared" si="7"/>
        <v>3648.8368069397825</v>
      </c>
    </row>
    <row r="51" spans="1:19" x14ac:dyDescent="0.25">
      <c r="A51" s="32">
        <v>8</v>
      </c>
      <c r="B51" s="19" t="s">
        <v>68</v>
      </c>
      <c r="C51" s="13">
        <v>2819</v>
      </c>
      <c r="D51" s="20">
        <v>40907</v>
      </c>
      <c r="E51" s="21" t="s">
        <v>40</v>
      </c>
      <c r="F51" s="21" t="s">
        <v>33</v>
      </c>
      <c r="G51" s="22">
        <v>14</v>
      </c>
      <c r="H51" s="23">
        <v>8</v>
      </c>
      <c r="I51" s="24">
        <v>4</v>
      </c>
      <c r="J51" s="24">
        <v>4</v>
      </c>
      <c r="K51" s="25">
        <v>257.89999999999998</v>
      </c>
      <c r="L51" s="26">
        <v>147</v>
      </c>
      <c r="M51" s="27">
        <v>110.9</v>
      </c>
      <c r="N51" s="46">
        <f t="shared" si="3"/>
        <v>10603.3843107294</v>
      </c>
      <c r="O51" s="46">
        <f t="shared" si="4"/>
        <v>4453.4629428915305</v>
      </c>
      <c r="P51" s="46">
        <f t="shared" si="5"/>
        <v>3710.8626312810111</v>
      </c>
      <c r="Q51" s="46">
        <f t="shared" si="6"/>
        <v>2439.0587366738409</v>
      </c>
      <c r="R51" s="29">
        <f t="shared" si="8"/>
        <v>3610.5999999999995</v>
      </c>
      <c r="S51" s="30">
        <f t="shared" si="7"/>
        <v>2760.4429818415074</v>
      </c>
    </row>
    <row r="52" spans="1:19" x14ac:dyDescent="0.25">
      <c r="A52" s="32">
        <v>9</v>
      </c>
      <c r="B52" s="19" t="s">
        <v>69</v>
      </c>
      <c r="C52" s="13">
        <v>2818</v>
      </c>
      <c r="D52" s="20">
        <v>40907</v>
      </c>
      <c r="E52" s="21" t="s">
        <v>40</v>
      </c>
      <c r="F52" s="21" t="s">
        <v>33</v>
      </c>
      <c r="G52" s="22">
        <v>17</v>
      </c>
      <c r="H52" s="23">
        <v>8</v>
      </c>
      <c r="I52" s="24">
        <v>2</v>
      </c>
      <c r="J52" s="24">
        <v>6</v>
      </c>
      <c r="K52" s="25">
        <v>272.7</v>
      </c>
      <c r="L52" s="26">
        <v>62.9</v>
      </c>
      <c r="M52" s="27">
        <v>209.8</v>
      </c>
      <c r="N52" s="46">
        <f t="shared" si="3"/>
        <v>11211.876314602199</v>
      </c>
      <c r="O52" s="46">
        <f t="shared" si="4"/>
        <v>4709.0319679198155</v>
      </c>
      <c r="P52" s="46">
        <f t="shared" si="5"/>
        <v>3923.8163611877931</v>
      </c>
      <c r="Q52" s="46">
        <f t="shared" si="6"/>
        <v>2579.0279856182879</v>
      </c>
      <c r="R52" s="29">
        <f t="shared" si="8"/>
        <v>3817.7999999999997</v>
      </c>
      <c r="S52" s="30">
        <f t="shared" si="7"/>
        <v>2918.8553747505975</v>
      </c>
    </row>
    <row r="53" spans="1:19" x14ac:dyDescent="0.25">
      <c r="A53" s="32">
        <v>10</v>
      </c>
      <c r="B53" s="19" t="s">
        <v>45</v>
      </c>
      <c r="C53" s="13">
        <v>2817</v>
      </c>
      <c r="D53" s="20">
        <v>40907</v>
      </c>
      <c r="E53" s="21" t="s">
        <v>40</v>
      </c>
      <c r="F53" s="21" t="s">
        <v>33</v>
      </c>
      <c r="G53" s="22">
        <v>3</v>
      </c>
      <c r="H53" s="23">
        <v>3</v>
      </c>
      <c r="I53" s="24">
        <v>1</v>
      </c>
      <c r="J53" s="24">
        <v>2</v>
      </c>
      <c r="K53" s="25">
        <v>67.2</v>
      </c>
      <c r="L53" s="26">
        <v>19.399999999999999</v>
      </c>
      <c r="M53" s="27">
        <v>47.8</v>
      </c>
      <c r="N53" s="46">
        <f t="shared" si="3"/>
        <v>2762.8826121792004</v>
      </c>
      <c r="O53" s="46">
        <f t="shared" si="4"/>
        <v>1160.4215190473474</v>
      </c>
      <c r="P53" s="46">
        <f t="shared" si="5"/>
        <v>966.92504390106239</v>
      </c>
      <c r="Q53" s="46">
        <f t="shared" si="6"/>
        <v>635.5360492612723</v>
      </c>
      <c r="R53" s="29">
        <f t="shared" si="8"/>
        <v>940.80000000000007</v>
      </c>
      <c r="S53" s="30">
        <f t="shared" si="7"/>
        <v>719.27789212776008</v>
      </c>
    </row>
    <row r="54" spans="1:19" x14ac:dyDescent="0.25">
      <c r="A54" s="32">
        <v>11</v>
      </c>
      <c r="B54" s="19" t="s">
        <v>46</v>
      </c>
      <c r="C54" s="13">
        <v>2811</v>
      </c>
      <c r="D54" s="20">
        <v>40907</v>
      </c>
      <c r="E54" s="21" t="s">
        <v>40</v>
      </c>
      <c r="F54" s="21" t="s">
        <v>33</v>
      </c>
      <c r="G54" s="22">
        <v>10</v>
      </c>
      <c r="H54" s="23">
        <v>4</v>
      </c>
      <c r="I54" s="24">
        <v>0</v>
      </c>
      <c r="J54" s="24">
        <v>4</v>
      </c>
      <c r="K54" s="25">
        <v>128.19999999999999</v>
      </c>
      <c r="L54" s="26">
        <v>0</v>
      </c>
      <c r="M54" s="27">
        <v>128.19999999999999</v>
      </c>
      <c r="N54" s="46">
        <f t="shared" si="3"/>
        <v>5270.8564119251996</v>
      </c>
      <c r="O54" s="46">
        <f t="shared" si="4"/>
        <v>2213.7803384206832</v>
      </c>
      <c r="P54" s="46">
        <f t="shared" si="5"/>
        <v>1844.6397414898242</v>
      </c>
      <c r="Q54" s="46">
        <f t="shared" si="6"/>
        <v>1212.4363320728437</v>
      </c>
      <c r="R54" s="29">
        <f t="shared" si="8"/>
        <v>1794.7999999999997</v>
      </c>
      <c r="S54" s="30">
        <f t="shared" si="7"/>
        <v>1372.193835874685</v>
      </c>
    </row>
    <row r="55" spans="1:19" x14ac:dyDescent="0.25">
      <c r="A55" s="32">
        <v>12</v>
      </c>
      <c r="B55" s="19" t="s">
        <v>70</v>
      </c>
      <c r="C55" s="13">
        <v>2812</v>
      </c>
      <c r="D55" s="20">
        <v>40907</v>
      </c>
      <c r="E55" s="21" t="s">
        <v>40</v>
      </c>
      <c r="F55" s="21" t="s">
        <v>33</v>
      </c>
      <c r="G55" s="22">
        <v>25</v>
      </c>
      <c r="H55" s="23">
        <v>12</v>
      </c>
      <c r="I55" s="24">
        <v>8</v>
      </c>
      <c r="J55" s="24">
        <v>4</v>
      </c>
      <c r="K55" s="25">
        <v>352</v>
      </c>
      <c r="L55" s="26">
        <v>200</v>
      </c>
      <c r="M55" s="27">
        <v>152</v>
      </c>
      <c r="N55" s="46">
        <f t="shared" si="3"/>
        <v>14472.242254272001</v>
      </c>
      <c r="O55" s="46">
        <f t="shared" si="4"/>
        <v>6078.3984331051524</v>
      </c>
      <c r="P55" s="46">
        <f t="shared" si="5"/>
        <v>5064.845468053184</v>
      </c>
      <c r="Q55" s="46">
        <f t="shared" si="6"/>
        <v>3328.9983532733313</v>
      </c>
      <c r="R55" s="29">
        <f t="shared" si="8"/>
        <v>4928</v>
      </c>
      <c r="S55" s="30">
        <f t="shared" si="7"/>
        <v>3767.6461016216003</v>
      </c>
    </row>
    <row r="56" spans="1:19" x14ac:dyDescent="0.25">
      <c r="A56" s="32">
        <v>13</v>
      </c>
      <c r="B56" s="19" t="s">
        <v>71</v>
      </c>
      <c r="C56" s="13">
        <v>2798</v>
      </c>
      <c r="D56" s="20">
        <v>40907</v>
      </c>
      <c r="E56" s="21" t="s">
        <v>32</v>
      </c>
      <c r="F56" s="21" t="s">
        <v>72</v>
      </c>
      <c r="G56" s="22">
        <v>2</v>
      </c>
      <c r="H56" s="23">
        <v>1</v>
      </c>
      <c r="I56" s="24">
        <v>0</v>
      </c>
      <c r="J56" s="24">
        <v>1</v>
      </c>
      <c r="K56" s="25">
        <v>19.3</v>
      </c>
      <c r="L56" s="26">
        <v>0</v>
      </c>
      <c r="M56" s="27">
        <v>19.3</v>
      </c>
      <c r="N56" s="46">
        <f t="shared" si="3"/>
        <v>793.50646450980003</v>
      </c>
      <c r="O56" s="46">
        <f t="shared" si="4"/>
        <v>333.27582317877682</v>
      </c>
      <c r="P56" s="46">
        <f t="shared" si="5"/>
        <v>277.70317481087062</v>
      </c>
      <c r="Q56" s="46">
        <f t="shared" si="6"/>
        <v>182.52746652890707</v>
      </c>
      <c r="R56" s="29">
        <f t="shared" si="8"/>
        <v>270.2</v>
      </c>
      <c r="S56" s="30">
        <f t="shared" si="7"/>
        <v>206.57832318550251</v>
      </c>
    </row>
    <row r="57" spans="1:19" x14ac:dyDescent="0.25">
      <c r="A57" s="32">
        <v>14</v>
      </c>
      <c r="B57" s="19" t="s">
        <v>73</v>
      </c>
      <c r="C57" s="13">
        <v>2813</v>
      </c>
      <c r="D57" s="20">
        <v>40907</v>
      </c>
      <c r="E57" s="21" t="s">
        <v>40</v>
      </c>
      <c r="F57" s="21" t="s">
        <v>33</v>
      </c>
      <c r="G57" s="22">
        <v>30</v>
      </c>
      <c r="H57" s="23">
        <v>13</v>
      </c>
      <c r="I57" s="24">
        <v>10</v>
      </c>
      <c r="J57" s="24">
        <v>3</v>
      </c>
      <c r="K57" s="25">
        <v>369</v>
      </c>
      <c r="L57" s="26">
        <v>287.7</v>
      </c>
      <c r="M57" s="27">
        <v>81.3</v>
      </c>
      <c r="N57" s="46">
        <f t="shared" si="3"/>
        <v>15171.185772234001</v>
      </c>
      <c r="O57" s="46">
        <f t="shared" si="4"/>
        <v>6371.9574483403449</v>
      </c>
      <c r="P57" s="46">
        <f t="shared" si="5"/>
        <v>5309.4544821352974</v>
      </c>
      <c r="Q57" s="46">
        <f t="shared" si="6"/>
        <v>3489.7738419257362</v>
      </c>
      <c r="R57" s="29">
        <f t="shared" si="8"/>
        <v>5166</v>
      </c>
      <c r="S57" s="30">
        <f t="shared" si="7"/>
        <v>3949.6062826658253</v>
      </c>
    </row>
    <row r="58" spans="1:19" x14ac:dyDescent="0.25">
      <c r="A58" s="32">
        <v>15</v>
      </c>
      <c r="B58" s="19" t="s">
        <v>74</v>
      </c>
      <c r="C58" s="13">
        <v>2790</v>
      </c>
      <c r="D58" s="20">
        <v>40907</v>
      </c>
      <c r="E58" s="21" t="s">
        <v>40</v>
      </c>
      <c r="F58" s="21" t="s">
        <v>33</v>
      </c>
      <c r="G58" s="22">
        <v>25</v>
      </c>
      <c r="H58" s="23">
        <v>7</v>
      </c>
      <c r="I58" s="24">
        <v>5</v>
      </c>
      <c r="J58" s="24">
        <v>2</v>
      </c>
      <c r="K58" s="25">
        <v>235.3</v>
      </c>
      <c r="L58" s="26">
        <v>169.2</v>
      </c>
      <c r="M58" s="27">
        <v>66.099999999999994</v>
      </c>
      <c r="N58" s="46">
        <f t="shared" si="3"/>
        <v>9674.2005750858007</v>
      </c>
      <c r="O58" s="46">
        <f t="shared" si="4"/>
        <v>4063.2021344023933</v>
      </c>
      <c r="P58" s="46">
        <f t="shared" si="5"/>
        <v>3385.6765302071426</v>
      </c>
      <c r="Q58" s="46">
        <f t="shared" si="6"/>
        <v>2225.3219105829967</v>
      </c>
      <c r="R58" s="29">
        <f t="shared" si="8"/>
        <v>3294.2000000000003</v>
      </c>
      <c r="S58" s="30">
        <f t="shared" si="7"/>
        <v>2518.5429764533028</v>
      </c>
    </row>
    <row r="59" spans="1:19" x14ac:dyDescent="0.25">
      <c r="A59" s="32">
        <v>16</v>
      </c>
      <c r="B59" s="19" t="s">
        <v>51</v>
      </c>
      <c r="C59" s="13">
        <v>2804</v>
      </c>
      <c r="D59" s="20">
        <v>40907</v>
      </c>
      <c r="E59" s="21" t="s">
        <v>40</v>
      </c>
      <c r="F59" s="21" t="s">
        <v>33</v>
      </c>
      <c r="G59" s="22">
        <v>34</v>
      </c>
      <c r="H59" s="23">
        <v>14</v>
      </c>
      <c r="I59" s="24">
        <v>8</v>
      </c>
      <c r="J59" s="24">
        <v>6</v>
      </c>
      <c r="K59" s="25">
        <v>583.1</v>
      </c>
      <c r="L59" s="26">
        <v>314.2</v>
      </c>
      <c r="M59" s="27">
        <v>268.89999999999998</v>
      </c>
      <c r="N59" s="46">
        <f t="shared" si="3"/>
        <v>23973.762666096602</v>
      </c>
      <c r="O59" s="46">
        <f t="shared" si="4"/>
        <v>10069.074222567087</v>
      </c>
      <c r="P59" s="46">
        <f t="shared" si="5"/>
        <v>8390.089183016511</v>
      </c>
      <c r="Q59" s="46">
        <f t="shared" si="6"/>
        <v>5514.5992607774988</v>
      </c>
      <c r="R59" s="29">
        <f t="shared" si="8"/>
        <v>8163.4000000000005</v>
      </c>
      <c r="S59" s="30">
        <f t="shared" si="7"/>
        <v>6241.2342098169183</v>
      </c>
    </row>
    <row r="60" spans="1:19" x14ac:dyDescent="0.25">
      <c r="A60" s="32">
        <v>17</v>
      </c>
      <c r="B60" s="19" t="s">
        <v>75</v>
      </c>
      <c r="C60" s="13">
        <v>2801</v>
      </c>
      <c r="D60" s="20">
        <v>40907</v>
      </c>
      <c r="E60" s="21" t="s">
        <v>40</v>
      </c>
      <c r="F60" s="21" t="s">
        <v>33</v>
      </c>
      <c r="G60" s="22">
        <v>28</v>
      </c>
      <c r="H60" s="23">
        <v>13</v>
      </c>
      <c r="I60" s="24">
        <v>7</v>
      </c>
      <c r="J60" s="24">
        <v>6</v>
      </c>
      <c r="K60" s="25">
        <v>540.5</v>
      </c>
      <c r="L60" s="26">
        <v>262.7</v>
      </c>
      <c r="M60" s="27">
        <v>277.8</v>
      </c>
      <c r="N60" s="46">
        <f t="shared" si="3"/>
        <v>22222.292438733002</v>
      </c>
      <c r="O60" s="46">
        <f t="shared" si="4"/>
        <v>9333.4498667424286</v>
      </c>
      <c r="P60" s="46">
        <f t="shared" si="5"/>
        <v>7777.1277712578003</v>
      </c>
      <c r="Q60" s="46">
        <f t="shared" si="6"/>
        <v>5111.7148009779412</v>
      </c>
      <c r="R60" s="29">
        <f t="shared" si="8"/>
        <v>7567</v>
      </c>
      <c r="S60" s="30">
        <f t="shared" si="7"/>
        <v>5785.2634032002125</v>
      </c>
    </row>
    <row r="61" spans="1:19" x14ac:dyDescent="0.25">
      <c r="A61" s="32">
        <v>18</v>
      </c>
      <c r="B61" s="19" t="s">
        <v>76</v>
      </c>
      <c r="C61" s="13">
        <v>2796</v>
      </c>
      <c r="D61" s="20">
        <v>40906</v>
      </c>
      <c r="E61" s="21" t="s">
        <v>40</v>
      </c>
      <c r="F61" s="21" t="s">
        <v>33</v>
      </c>
      <c r="G61" s="22">
        <v>18</v>
      </c>
      <c r="H61" s="23">
        <v>10</v>
      </c>
      <c r="I61" s="24">
        <v>6</v>
      </c>
      <c r="J61" s="24">
        <v>4</v>
      </c>
      <c r="K61" s="25">
        <v>280.8</v>
      </c>
      <c r="L61" s="26">
        <v>183.1</v>
      </c>
      <c r="M61" s="27">
        <v>97.7</v>
      </c>
      <c r="N61" s="46">
        <f t="shared" si="3"/>
        <v>11544.902343748801</v>
      </c>
      <c r="O61" s="46">
        <f t="shared" si="4"/>
        <v>4848.9042045907017</v>
      </c>
      <c r="P61" s="46">
        <f t="shared" si="5"/>
        <v>4040.3653620151536</v>
      </c>
      <c r="Q61" s="46">
        <f t="shared" si="6"/>
        <v>2655.6327772703166</v>
      </c>
      <c r="R61" s="29">
        <f t="shared" si="8"/>
        <v>3931.2000000000003</v>
      </c>
      <c r="S61" s="30">
        <f t="shared" si="7"/>
        <v>3005.5540492481405</v>
      </c>
    </row>
    <row r="62" spans="1:19" x14ac:dyDescent="0.25">
      <c r="A62" s="32">
        <v>19</v>
      </c>
      <c r="B62" s="19" t="s">
        <v>53</v>
      </c>
      <c r="C62" s="13">
        <v>2105</v>
      </c>
      <c r="D62" s="20">
        <v>40848</v>
      </c>
      <c r="E62" s="21" t="s">
        <v>32</v>
      </c>
      <c r="F62" s="21" t="s">
        <v>32</v>
      </c>
      <c r="G62" s="22">
        <v>2</v>
      </c>
      <c r="H62" s="23">
        <v>1</v>
      </c>
      <c r="I62" s="24">
        <v>1</v>
      </c>
      <c r="J62" s="24">
        <v>0</v>
      </c>
      <c r="K62" s="25">
        <v>16.8</v>
      </c>
      <c r="L62" s="26">
        <v>16.8</v>
      </c>
      <c r="M62" s="27">
        <v>0</v>
      </c>
      <c r="N62" s="46">
        <f t="shared" si="3"/>
        <v>690.72065304480009</v>
      </c>
      <c r="O62" s="46">
        <f t="shared" si="4"/>
        <v>290.10537976183684</v>
      </c>
      <c r="P62" s="46">
        <f t="shared" si="5"/>
        <v>241.7312609752656</v>
      </c>
      <c r="Q62" s="46">
        <f t="shared" si="6"/>
        <v>158.88401231531807</v>
      </c>
      <c r="R62" s="29">
        <f t="shared" si="8"/>
        <v>235.20000000000002</v>
      </c>
      <c r="S62" s="30">
        <f t="shared" si="7"/>
        <v>179.81947303194002</v>
      </c>
    </row>
    <row r="63" spans="1:19" x14ac:dyDescent="0.25">
      <c r="A63" s="32">
        <v>20</v>
      </c>
      <c r="B63" s="19" t="s">
        <v>77</v>
      </c>
      <c r="C63" s="13">
        <v>2794</v>
      </c>
      <c r="D63" s="20">
        <v>40907</v>
      </c>
      <c r="E63" s="21" t="s">
        <v>40</v>
      </c>
      <c r="F63" s="21" t="s">
        <v>33</v>
      </c>
      <c r="G63" s="22">
        <v>12</v>
      </c>
      <c r="H63" s="23">
        <v>6</v>
      </c>
      <c r="I63" s="24">
        <v>4</v>
      </c>
      <c r="J63" s="24">
        <v>2</v>
      </c>
      <c r="K63" s="25">
        <v>210.8</v>
      </c>
      <c r="L63" s="26">
        <v>121.4</v>
      </c>
      <c r="M63" s="27">
        <v>89.4</v>
      </c>
      <c r="N63" s="46">
        <f t="shared" si="3"/>
        <v>8666.8996227288008</v>
      </c>
      <c r="O63" s="46">
        <f t="shared" si="4"/>
        <v>3640.1317889163811</v>
      </c>
      <c r="P63" s="46">
        <f t="shared" si="5"/>
        <v>3033.1517746182135</v>
      </c>
      <c r="Q63" s="46">
        <f t="shared" si="6"/>
        <v>1993.6160592898245</v>
      </c>
      <c r="R63" s="29">
        <f t="shared" si="8"/>
        <v>2951.2000000000003</v>
      </c>
      <c r="S63" s="30">
        <f t="shared" si="7"/>
        <v>2256.30624494839</v>
      </c>
    </row>
    <row r="64" spans="1:19" x14ac:dyDescent="0.25">
      <c r="A64" s="32">
        <v>21</v>
      </c>
      <c r="B64" s="19" t="s">
        <v>54</v>
      </c>
      <c r="C64" s="13">
        <v>2816</v>
      </c>
      <c r="D64" s="20">
        <v>40907</v>
      </c>
      <c r="E64" s="21" t="s">
        <v>32</v>
      </c>
      <c r="F64" s="21" t="s">
        <v>32</v>
      </c>
      <c r="G64" s="22">
        <v>1</v>
      </c>
      <c r="H64" s="23">
        <v>1</v>
      </c>
      <c r="I64" s="24">
        <v>1</v>
      </c>
      <c r="J64" s="24">
        <v>0</v>
      </c>
      <c r="K64" s="25">
        <v>63.5</v>
      </c>
      <c r="L64" s="26">
        <v>63.5</v>
      </c>
      <c r="M64" s="27">
        <v>0</v>
      </c>
      <c r="N64" s="46">
        <f t="shared" si="3"/>
        <v>2610.759611211</v>
      </c>
      <c r="O64" s="46">
        <f t="shared" si="4"/>
        <v>1096.5292627902761</v>
      </c>
      <c r="P64" s="46">
        <f t="shared" si="5"/>
        <v>913.6866114243669</v>
      </c>
      <c r="Q64" s="46">
        <f t="shared" si="6"/>
        <v>600.54373702516057</v>
      </c>
      <c r="R64" s="29">
        <f t="shared" si="8"/>
        <v>889</v>
      </c>
      <c r="S64" s="30">
        <f t="shared" si="7"/>
        <v>679.67479390048754</v>
      </c>
    </row>
    <row r="65" spans="1:19" x14ac:dyDescent="0.25">
      <c r="A65" s="32">
        <v>22</v>
      </c>
      <c r="B65" s="19" t="s">
        <v>55</v>
      </c>
      <c r="C65" s="13">
        <v>2795</v>
      </c>
      <c r="D65" s="20">
        <v>40907</v>
      </c>
      <c r="E65" s="21" t="s">
        <v>40</v>
      </c>
      <c r="F65" s="21" t="s">
        <v>33</v>
      </c>
      <c r="G65" s="22">
        <v>5</v>
      </c>
      <c r="H65" s="23">
        <v>3</v>
      </c>
      <c r="I65" s="24">
        <v>3</v>
      </c>
      <c r="J65" s="24">
        <v>0</v>
      </c>
      <c r="K65" s="25">
        <v>65.8</v>
      </c>
      <c r="L65" s="26">
        <v>65.8</v>
      </c>
      <c r="M65" s="27">
        <v>0</v>
      </c>
      <c r="N65" s="46">
        <f t="shared" si="3"/>
        <v>2705.3225577588</v>
      </c>
      <c r="O65" s="46">
        <f t="shared" si="4"/>
        <v>1136.2460707338607</v>
      </c>
      <c r="P65" s="46">
        <f t="shared" si="5"/>
        <v>946.78077215312351</v>
      </c>
      <c r="Q65" s="46">
        <f t="shared" si="6"/>
        <v>622.29571490166245</v>
      </c>
      <c r="R65" s="29">
        <f t="shared" si="8"/>
        <v>921.19999999999993</v>
      </c>
      <c r="S65" s="30">
        <f t="shared" si="7"/>
        <v>704.29293604176496</v>
      </c>
    </row>
    <row r="66" spans="1:19" x14ac:dyDescent="0.25">
      <c r="A66" s="32">
        <v>23</v>
      </c>
      <c r="B66" s="19" t="s">
        <v>78</v>
      </c>
      <c r="C66" s="13">
        <v>2791</v>
      </c>
      <c r="D66" s="20">
        <v>40907</v>
      </c>
      <c r="E66" s="21" t="s">
        <v>40</v>
      </c>
      <c r="F66" s="21" t="s">
        <v>33</v>
      </c>
      <c r="G66" s="22">
        <v>20</v>
      </c>
      <c r="H66" s="23">
        <v>12</v>
      </c>
      <c r="I66" s="24">
        <v>8</v>
      </c>
      <c r="J66" s="24">
        <v>4</v>
      </c>
      <c r="K66" s="25">
        <v>261.10000000000002</v>
      </c>
      <c r="L66" s="26">
        <v>167.1</v>
      </c>
      <c r="M66" s="27">
        <v>94</v>
      </c>
      <c r="N66" s="46">
        <f t="shared" si="3"/>
        <v>10734.950149404602</v>
      </c>
      <c r="O66" s="46">
        <f t="shared" si="4"/>
        <v>4508.7211104652142</v>
      </c>
      <c r="P66" s="46">
        <f t="shared" si="5"/>
        <v>3756.9066809905862</v>
      </c>
      <c r="Q66" s="46">
        <f t="shared" si="6"/>
        <v>2469.3223580672352</v>
      </c>
      <c r="R66" s="29">
        <f t="shared" si="8"/>
        <v>3655.4000000000005</v>
      </c>
      <c r="S66" s="30">
        <f t="shared" si="7"/>
        <v>2794.6943100380677</v>
      </c>
    </row>
    <row r="67" spans="1:19" x14ac:dyDescent="0.25">
      <c r="A67" s="32">
        <v>24</v>
      </c>
      <c r="B67" s="19" t="s">
        <v>79</v>
      </c>
      <c r="C67" s="13">
        <v>2802</v>
      </c>
      <c r="D67" s="20">
        <v>40907</v>
      </c>
      <c r="E67" s="21" t="s">
        <v>40</v>
      </c>
      <c r="F67" s="21" t="s">
        <v>33</v>
      </c>
      <c r="G67" s="22">
        <v>39</v>
      </c>
      <c r="H67" s="23">
        <v>18</v>
      </c>
      <c r="I67" s="24">
        <v>9</v>
      </c>
      <c r="J67" s="24">
        <v>9</v>
      </c>
      <c r="K67" s="25">
        <v>506.8</v>
      </c>
      <c r="L67" s="26">
        <v>267.5</v>
      </c>
      <c r="M67" s="27">
        <v>239.3</v>
      </c>
      <c r="N67" s="46">
        <f t="shared" si="3"/>
        <v>20836.7397001848</v>
      </c>
      <c r="O67" s="46">
        <f t="shared" si="4"/>
        <v>8751.5122894820779</v>
      </c>
      <c r="P67" s="46">
        <f t="shared" si="5"/>
        <v>7292.2263727538457</v>
      </c>
      <c r="Q67" s="46">
        <f t="shared" si="6"/>
        <v>4793.0010381787624</v>
      </c>
      <c r="R67" s="29">
        <f t="shared" si="8"/>
        <v>7095.2</v>
      </c>
      <c r="S67" s="30">
        <f t="shared" si="7"/>
        <v>5424.55410313019</v>
      </c>
    </row>
    <row r="68" spans="1:19" x14ac:dyDescent="0.25">
      <c r="A68" s="32">
        <v>25</v>
      </c>
      <c r="B68" s="19" t="s">
        <v>80</v>
      </c>
      <c r="C68" s="13">
        <v>2786</v>
      </c>
      <c r="D68" s="20">
        <v>40907</v>
      </c>
      <c r="E68" s="21" t="s">
        <v>40</v>
      </c>
      <c r="F68" s="21" t="s">
        <v>33</v>
      </c>
      <c r="G68" s="22">
        <v>34</v>
      </c>
      <c r="H68" s="23">
        <v>11</v>
      </c>
      <c r="I68" s="24">
        <v>8</v>
      </c>
      <c r="J68" s="24">
        <v>3</v>
      </c>
      <c r="K68" s="25">
        <v>352.7</v>
      </c>
      <c r="L68" s="26">
        <v>283.89999999999998</v>
      </c>
      <c r="M68" s="27">
        <v>68.8</v>
      </c>
      <c r="N68" s="46">
        <f t="shared" si="3"/>
        <v>14501.022281482201</v>
      </c>
      <c r="O68" s="46">
        <f t="shared" si="4"/>
        <v>6090.4861572618956</v>
      </c>
      <c r="P68" s="46">
        <f t="shared" si="5"/>
        <v>5074.9176039271533</v>
      </c>
      <c r="Q68" s="46">
        <f t="shared" si="6"/>
        <v>3335.6185204531357</v>
      </c>
      <c r="R68" s="29">
        <f t="shared" si="8"/>
        <v>4937.8</v>
      </c>
      <c r="S68" s="30">
        <f t="shared" si="7"/>
        <v>3775.1385796645977</v>
      </c>
    </row>
    <row r="69" spans="1:19" x14ac:dyDescent="0.25">
      <c r="A69" s="32">
        <v>26</v>
      </c>
      <c r="B69" s="19" t="s">
        <v>81</v>
      </c>
      <c r="C69" s="13">
        <v>2788</v>
      </c>
      <c r="D69" s="20">
        <v>40907</v>
      </c>
      <c r="E69" s="21" t="s">
        <v>40</v>
      </c>
      <c r="F69" s="21" t="s">
        <v>32</v>
      </c>
      <c r="G69" s="22">
        <v>11</v>
      </c>
      <c r="H69" s="23">
        <v>5</v>
      </c>
      <c r="I69" s="24">
        <v>0</v>
      </c>
      <c r="J69" s="24">
        <v>5</v>
      </c>
      <c r="K69" s="25">
        <v>205.8</v>
      </c>
      <c r="L69" s="26">
        <v>0</v>
      </c>
      <c r="M69" s="27">
        <v>205.8</v>
      </c>
      <c r="N69" s="46">
        <f t="shared" si="3"/>
        <v>8461.3279997988011</v>
      </c>
      <c r="O69" s="46">
        <f t="shared" si="4"/>
        <v>3553.7909020825014</v>
      </c>
      <c r="P69" s="46">
        <f t="shared" si="5"/>
        <v>2961.2079469470036</v>
      </c>
      <c r="Q69" s="46">
        <f t="shared" si="6"/>
        <v>1946.3291508626464</v>
      </c>
      <c r="R69" s="29">
        <f t="shared" si="8"/>
        <v>2881.2000000000003</v>
      </c>
      <c r="S69" s="30">
        <f t="shared" si="7"/>
        <v>2202.7885446412652</v>
      </c>
    </row>
    <row r="70" spans="1:19" x14ac:dyDescent="0.25">
      <c r="A70" s="32">
        <v>27</v>
      </c>
      <c r="B70" s="19" t="s">
        <v>82</v>
      </c>
      <c r="C70" s="13">
        <v>2803</v>
      </c>
      <c r="D70" s="20">
        <v>40907</v>
      </c>
      <c r="E70" s="21" t="s">
        <v>40</v>
      </c>
      <c r="F70" s="21" t="s">
        <v>33</v>
      </c>
      <c r="G70" s="22">
        <v>40</v>
      </c>
      <c r="H70" s="23">
        <v>16</v>
      </c>
      <c r="I70" s="24">
        <v>11</v>
      </c>
      <c r="J70" s="24">
        <v>5</v>
      </c>
      <c r="K70" s="25">
        <v>580.70000000000005</v>
      </c>
      <c r="L70" s="26">
        <v>333.1</v>
      </c>
      <c r="M70" s="27">
        <v>247.6</v>
      </c>
      <c r="N70" s="46">
        <f t="shared" si="3"/>
        <v>23875.088287090202</v>
      </c>
      <c r="O70" s="46">
        <v>10027.799999999999</v>
      </c>
      <c r="P70" s="46">
        <v>8355.5</v>
      </c>
      <c r="Q70" s="46">
        <v>5492.2</v>
      </c>
      <c r="R70" s="29">
        <f t="shared" si="8"/>
        <v>8129.8000000000011</v>
      </c>
      <c r="S70" s="30">
        <v>6215.6</v>
      </c>
    </row>
    <row r="71" spans="1:19" x14ac:dyDescent="0.25">
      <c r="A71" s="51" t="s">
        <v>83</v>
      </c>
      <c r="B71" s="51"/>
      <c r="C71" s="52" t="s">
        <v>64</v>
      </c>
      <c r="D71" s="52" t="s">
        <v>64</v>
      </c>
      <c r="E71" s="53" t="s">
        <v>64</v>
      </c>
      <c r="F71" s="53" t="s">
        <v>64</v>
      </c>
      <c r="G71" s="54">
        <f t="shared" ref="G71:Q71" si="9">SUM(G44:G70)</f>
        <v>493</v>
      </c>
      <c r="H71" s="54">
        <f t="shared" si="9"/>
        <v>228</v>
      </c>
      <c r="I71" s="55">
        <f t="shared" si="9"/>
        <v>131</v>
      </c>
      <c r="J71" s="55">
        <f t="shared" si="9"/>
        <v>97</v>
      </c>
      <c r="K71" s="34">
        <f t="shared" si="9"/>
        <v>7423.6000000000013</v>
      </c>
      <c r="L71" s="34">
        <f t="shared" si="9"/>
        <v>4090.8</v>
      </c>
      <c r="M71" s="37">
        <f t="shared" si="9"/>
        <v>3332.8</v>
      </c>
      <c r="N71" s="38">
        <f t="shared" si="9"/>
        <v>305216.29999662959</v>
      </c>
      <c r="O71" s="38">
        <f t="shared" si="9"/>
        <v>128192.21090311151</v>
      </c>
      <c r="P71" s="38">
        <f t="shared" si="9"/>
        <v>106816.38367426459</v>
      </c>
      <c r="Q71" s="38">
        <f t="shared" si="9"/>
        <v>70208.117135267268</v>
      </c>
      <c r="R71" s="39">
        <f>K71*14</f>
        <v>103930.40000000002</v>
      </c>
      <c r="S71" s="40">
        <f>SUM(S44:S70)</f>
        <v>79458.85428632512</v>
      </c>
    </row>
    <row r="72" spans="1:19" x14ac:dyDescent="0.25">
      <c r="A72" s="56" t="s">
        <v>84</v>
      </c>
      <c r="B72" s="56"/>
      <c r="C72" s="52" t="s">
        <v>64</v>
      </c>
      <c r="D72" s="52" t="s">
        <v>64</v>
      </c>
      <c r="E72" s="52" t="s">
        <v>64</v>
      </c>
      <c r="F72" s="52" t="s">
        <v>64</v>
      </c>
      <c r="G72" s="55">
        <f t="shared" ref="G72:S72" si="10">G42+G71</f>
        <v>830</v>
      </c>
      <c r="H72" s="55">
        <f t="shared" si="10"/>
        <v>386</v>
      </c>
      <c r="I72" s="55">
        <f t="shared" si="10"/>
        <v>202</v>
      </c>
      <c r="J72" s="55">
        <f t="shared" si="10"/>
        <v>184</v>
      </c>
      <c r="K72" s="34">
        <f t="shared" si="10"/>
        <v>12458.500000000002</v>
      </c>
      <c r="L72" s="34">
        <f t="shared" si="10"/>
        <v>6191.4</v>
      </c>
      <c r="M72" s="34">
        <f t="shared" si="10"/>
        <v>6267.1</v>
      </c>
      <c r="N72" s="38">
        <f t="shared" si="10"/>
        <v>513242.09999662958</v>
      </c>
      <c r="O72" s="38">
        <f t="shared" si="10"/>
        <v>247619.91090311151</v>
      </c>
      <c r="P72" s="38">
        <f t="shared" si="10"/>
        <v>160276.4836742646</v>
      </c>
      <c r="Q72" s="38">
        <f t="shared" si="10"/>
        <v>105346.11713526727</v>
      </c>
      <c r="R72" s="39">
        <f t="shared" si="10"/>
        <v>144209.60000000003</v>
      </c>
      <c r="S72" s="40">
        <f t="shared" si="10"/>
        <v>125229.87293632512</v>
      </c>
    </row>
    <row r="73" spans="1:19" x14ac:dyDescent="0.25">
      <c r="A73" s="57"/>
      <c r="B73" s="57"/>
      <c r="C73" s="57"/>
      <c r="D73" s="57"/>
      <c r="E73" s="57"/>
      <c r="F73" s="57"/>
      <c r="G73" s="57"/>
      <c r="H73" s="57"/>
      <c r="I73" s="58"/>
      <c r="J73" s="58"/>
      <c r="K73" s="58"/>
      <c r="L73" s="57"/>
      <c r="M73" s="57"/>
      <c r="N73" s="57"/>
      <c r="O73" s="57"/>
      <c r="P73" s="59"/>
      <c r="Q73" s="57"/>
      <c r="R73" s="60"/>
      <c r="S73" s="57"/>
    </row>
  </sheetData>
  <mergeCells count="25">
    <mergeCell ref="A14:S14"/>
    <mergeCell ref="A42:B42"/>
    <mergeCell ref="A43:S43"/>
    <mergeCell ref="A71:B71"/>
    <mergeCell ref="A72:B72"/>
    <mergeCell ref="R9:R11"/>
    <mergeCell ref="S9:S11"/>
    <mergeCell ref="C10:C12"/>
    <mergeCell ref="D10:D12"/>
    <mergeCell ref="H10:H11"/>
    <mergeCell ref="I10:J10"/>
    <mergeCell ref="K10:K11"/>
    <mergeCell ref="L10:M10"/>
    <mergeCell ref="N10:N11"/>
    <mergeCell ref="O10:Q10"/>
    <mergeCell ref="A8:S8"/>
    <mergeCell ref="A9:A12"/>
    <mergeCell ref="B9:B12"/>
    <mergeCell ref="C9:D9"/>
    <mergeCell ref="E9:E12"/>
    <mergeCell ref="F9:F12"/>
    <mergeCell ref="G9:G11"/>
    <mergeCell ref="H9:J9"/>
    <mergeCell ref="K9:M9"/>
    <mergeCell ref="N9:Q9"/>
  </mergeCells>
  <pageMargins left="0.78740157480314965" right="0.78740157480314965" top="0.98425196850393704" bottom="0.59055118110236215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2016-08-08T08:49:59Z</dcterms:modified>
</cp:coreProperties>
</file>