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636" windowWidth="22404" windowHeight="6624" activeTab="2"/>
  </bookViews>
  <sheets>
    <sheet name="План 2015" sheetId="2" r:id="rId1"/>
    <sheet name="План 2016" sheetId="1" r:id="rId2"/>
    <sheet name="План 2017" sheetId="3" r:id="rId3"/>
  </sheets>
  <definedNames>
    <definedName name="_Toc385250692" localSheetId="2">'План 2017'!$B$49</definedName>
    <definedName name="_xlnm._FilterDatabase" localSheetId="0" hidden="1">'План 2015'!$A$4:$O$136</definedName>
    <definedName name="_xlnm._FilterDatabase" localSheetId="1" hidden="1">'План 2016'!$A$8:$O$18</definedName>
    <definedName name="_xlnm._FilterDatabase" localSheetId="2" hidden="1">'План 2017'!$A$8:$O$22</definedName>
    <definedName name="_xlnm.Print_Titles" localSheetId="0">'План 2015'!$3:$5</definedName>
    <definedName name="_xlnm.Print_Titles" localSheetId="1">'План 2016'!$7:$9</definedName>
    <definedName name="_xlnm.Print_Titles" localSheetId="2">'План 2017'!$7:$9</definedName>
    <definedName name="_xlnm.Print_Area" localSheetId="0">'План 2015'!$A$1:$O$139</definedName>
    <definedName name="_xlnm.Print_Area" localSheetId="1">'План 2016'!$A$5:$O$62</definedName>
    <definedName name="_xlnm.Print_Area" localSheetId="2">'План 2017'!$A$5:$O$62</definedName>
  </definedNames>
  <calcPr calcId="145621"/>
</workbook>
</file>

<file path=xl/calcChain.xml><?xml version="1.0" encoding="utf-8"?>
<calcChain xmlns="http://schemas.openxmlformats.org/spreadsheetml/2006/main">
  <c r="E11" i="3" l="1"/>
  <c r="D11" i="3" s="1"/>
  <c r="E12" i="3"/>
  <c r="J12" i="3"/>
  <c r="E13" i="3"/>
  <c r="D15" i="3"/>
  <c r="E17" i="3"/>
  <c r="J17" i="3"/>
  <c r="E19" i="3"/>
  <c r="E24" i="3"/>
  <c r="J24" i="3"/>
  <c r="E25" i="3"/>
  <c r="E26" i="3"/>
  <c r="E27" i="3"/>
  <c r="E28" i="3"/>
  <c r="J29" i="3"/>
  <c r="J30" i="3"/>
  <c r="E32" i="3"/>
  <c r="J32" i="3"/>
  <c r="E33" i="3"/>
  <c r="D33" i="3" s="1"/>
  <c r="J33" i="3" s="1"/>
  <c r="E34" i="3"/>
  <c r="J34" i="3"/>
  <c r="E35" i="3"/>
  <c r="J35" i="3" s="1"/>
  <c r="E36" i="3"/>
  <c r="J36" i="3" s="1"/>
  <c r="E39" i="3"/>
  <c r="J39" i="3" s="1"/>
  <c r="E40" i="3"/>
  <c r="J40" i="3"/>
  <c r="E44" i="3"/>
  <c r="J44" i="3" s="1"/>
  <c r="D45" i="3"/>
  <c r="J45" i="3"/>
  <c r="E53" i="3"/>
  <c r="J53" i="3" s="1"/>
  <c r="E54" i="3"/>
  <c r="J54" i="3"/>
  <c r="E55" i="3"/>
  <c r="D55" i="3" s="1"/>
  <c r="G138" i="2" l="1"/>
  <c r="E138" i="2" s="1"/>
  <c r="D138" i="2" s="1"/>
  <c r="A138" i="2"/>
  <c r="A139" i="2" s="1"/>
  <c r="G137" i="2"/>
  <c r="E137" i="2" s="1"/>
  <c r="J137" i="2" s="1"/>
  <c r="A135" i="2"/>
  <c r="A132" i="2"/>
  <c r="J123" i="2"/>
  <c r="I123" i="2"/>
  <c r="E123" i="2"/>
  <c r="A123" i="2"/>
  <c r="A124" i="2" s="1"/>
  <c r="A125" i="2" s="1"/>
  <c r="A126" i="2" s="1"/>
  <c r="A127" i="2" s="1"/>
  <c r="A128" i="2" s="1"/>
  <c r="A129" i="2" s="1"/>
  <c r="A130" i="2" s="1"/>
  <c r="A98" i="2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D71" i="2"/>
  <c r="A57" i="2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54" i="2"/>
  <c r="A51" i="2"/>
  <c r="A52" i="2" s="1"/>
  <c r="A49" i="2"/>
  <c r="A48" i="2"/>
  <c r="A47" i="2"/>
  <c r="J45" i="2"/>
  <c r="I45" i="2"/>
  <c r="E45" i="2" s="1"/>
  <c r="A39" i="2"/>
  <c r="A40" i="2" s="1"/>
  <c r="A36" i="2"/>
  <c r="E8" i="2"/>
  <c r="D8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E7" i="2"/>
  <c r="D7" i="2"/>
  <c r="D45" i="2" l="1"/>
  <c r="E62" i="1" l="1"/>
  <c r="D62" i="1" s="1"/>
  <c r="J61" i="1"/>
  <c r="E59" i="1"/>
  <c r="J59" i="1" s="1"/>
  <c r="J58" i="1"/>
  <c r="I58" i="1"/>
  <c r="J49" i="1"/>
  <c r="E49" i="1"/>
  <c r="C49" i="1"/>
  <c r="N48" i="1"/>
  <c r="N49" i="1" s="1"/>
  <c r="M48" i="1"/>
  <c r="M49" i="1" s="1"/>
  <c r="L48" i="1"/>
  <c r="L49" i="1" s="1"/>
  <c r="K48" i="1"/>
  <c r="K49" i="1" s="1"/>
  <c r="J48" i="1"/>
  <c r="E48" i="1"/>
  <c r="E47" i="1"/>
  <c r="E37" i="1"/>
  <c r="J37" i="1" s="1"/>
  <c r="E36" i="1"/>
  <c r="J36" i="1" s="1"/>
  <c r="E32" i="1"/>
  <c r="J32" i="1" s="1"/>
  <c r="E31" i="1"/>
  <c r="J31" i="1" s="1"/>
  <c r="E30" i="1"/>
  <c r="J30" i="1" s="1"/>
  <c r="E29" i="1"/>
  <c r="J29" i="1" s="1"/>
  <c r="E28" i="1"/>
  <c r="J28" i="1" s="1"/>
  <c r="E27" i="1"/>
  <c r="J27" i="1" s="1"/>
  <c r="J25" i="1"/>
  <c r="E24" i="1"/>
  <c r="J24" i="1" s="1"/>
  <c r="I23" i="1"/>
  <c r="F23" i="1"/>
  <c r="I22" i="1"/>
  <c r="E22" i="1" s="1"/>
  <c r="J22" i="1" s="1"/>
  <c r="I21" i="1"/>
  <c r="F21" i="1"/>
  <c r="I14" i="1"/>
  <c r="E14" i="1" s="1"/>
  <c r="J14" i="1" s="1"/>
  <c r="I13" i="1"/>
  <c r="E13" i="1" s="1"/>
  <c r="E12" i="1"/>
  <c r="E23" i="1" l="1"/>
  <c r="J23" i="1" s="1"/>
  <c r="J13" i="1"/>
  <c r="E21" i="1"/>
  <c r="J21" i="1" s="1"/>
</calcChain>
</file>

<file path=xl/comments1.xml><?xml version="1.0" encoding="utf-8"?>
<comments xmlns="http://schemas.openxmlformats.org/spreadsheetml/2006/main">
  <authors>
    <author>Захарова Снежана Павловна</author>
  </authors>
  <commentList>
    <comment ref="J13" authorId="0">
      <text>
        <r>
          <rPr>
            <b/>
            <sz val="9"/>
            <color indexed="81"/>
            <rFont val="Tahoma"/>
            <family val="2"/>
            <charset val="204"/>
          </rPr>
          <t>Колэнерго:</t>
        </r>
        <r>
          <rPr>
            <sz val="9"/>
            <color indexed="81"/>
            <rFont val="Tahoma"/>
            <family val="2"/>
            <charset val="204"/>
          </rPr>
          <t xml:space="preserve">
без НДС</t>
        </r>
      </text>
    </comment>
    <comment ref="J14" authorId="0">
      <text>
        <r>
          <rPr>
            <b/>
            <sz val="9"/>
            <color indexed="81"/>
            <rFont val="Tahoma"/>
            <family val="2"/>
            <charset val="204"/>
          </rPr>
          <t>Колэнерго:</t>
        </r>
        <r>
          <rPr>
            <sz val="9"/>
            <color indexed="81"/>
            <rFont val="Tahoma"/>
            <family val="2"/>
            <charset val="204"/>
          </rPr>
          <t xml:space="preserve">
без НДС</t>
        </r>
      </text>
    </comment>
  </commentList>
</comments>
</file>

<file path=xl/sharedStrings.xml><?xml version="1.0" encoding="utf-8"?>
<sst xmlns="http://schemas.openxmlformats.org/spreadsheetml/2006/main" count="1325" uniqueCount="547">
  <si>
    <t>План создания инвестиционных объектов и объектов инфраструктуры в городе Мурманске на 2016 год</t>
  </si>
  <si>
    <t>N п/п</t>
  </si>
  <si>
    <t>Наименование объекта, вид производимых работ (строительство/реконструкция/др.), место расположения</t>
  </si>
  <si>
    <t>Форма собственности</t>
  </si>
  <si>
    <t>Потреб-ность в финанси-ровании &lt;1&gt; (тыс. руб.)</t>
  </si>
  <si>
    <t>Источники финансирования &lt;2&gt; (тыс. руб.)</t>
  </si>
  <si>
    <t>Полная стоимость строитель-ства объекта &lt;3&gt; (тыс. руб.)</t>
  </si>
  <si>
    <t>Планируе-мые сроки строитель-ства</t>
  </si>
  <si>
    <t>Год ввода объекта в эксплуа-тацию</t>
  </si>
  <si>
    <t>Наличие ПСД (в разработке/ утверждена), стоимость разработки ПСД</t>
  </si>
  <si>
    <t>Степень готовности (этап исполнения) &lt;4&gt;</t>
  </si>
  <si>
    <t>Куратор объекта &lt;5&gt;</t>
  </si>
  <si>
    <t>Всего</t>
  </si>
  <si>
    <t>ФБ</t>
  </si>
  <si>
    <t>ОБ</t>
  </si>
  <si>
    <t>МБ</t>
  </si>
  <si>
    <t>ВБС</t>
  </si>
  <si>
    <t>РАЗВИТИЕ ГОРОДСКОЙ ИНФРАСТРУКТУРЫ</t>
  </si>
  <si>
    <t>Строительство Южных очистных сооружений канализации, г. Мурманск</t>
  </si>
  <si>
    <t>государствен-ная</t>
  </si>
  <si>
    <t>не определен</t>
  </si>
  <si>
    <t>разработка ПСД, 321500 тыс. руб.</t>
  </si>
  <si>
    <t>проектиро-вание</t>
  </si>
  <si>
    <t>Министерство строительства и территориаль-ного развития Мурманской области</t>
  </si>
  <si>
    <t>Южные очистные сооружения канализации, г. Мурманск</t>
  </si>
  <si>
    <t>государственная</t>
  </si>
  <si>
    <t>6281300*</t>
  </si>
  <si>
    <t>2011-2016</t>
  </si>
  <si>
    <t>в разработке</t>
  </si>
  <si>
    <t>разрабатывается ПСД</t>
  </si>
  <si>
    <t>ГОУП "Мурманскводоканал"</t>
  </si>
  <si>
    <t>Техническое перевооружение ПС 110кВ № 4 с заменой трансформаторов 2х25 на 2х40 МВА( 50-02/261 от 12.04.2011 110ТП/2007 от 14.03.2008 ОАО "Мурманскпрострой" ,ЗАО "Кипрей" )</t>
  </si>
  <si>
    <t>частная</t>
  </si>
  <si>
    <t>2015-2016</t>
  </si>
  <si>
    <t>разработана ПСД, 7,8 млн. руб.</t>
  </si>
  <si>
    <t>ведутся работы</t>
  </si>
  <si>
    <t>филиал ПАО "МРСК Северо-Запада" "Колэнерго"</t>
  </si>
  <si>
    <t>Техническое перевооружение ПС-64 с заменой трансформатора 110/35/6 кВ Т-1 25 МВА на трансформатор 110/35/6 кВ 40 МВА( 89ТП/2009 от 30.04.2009 ,50-02/368  от 09.07.2012, 27ТП/2011 от 11.03.2011 ОАО "МГЭС",ОАО "Мурманское  морское  пароходство", ФГУП "Росморпорт" )</t>
  </si>
  <si>
    <t>2015-2017</t>
  </si>
  <si>
    <t>разработана ПСД, 5,6 млн. руб.</t>
  </si>
  <si>
    <t>ЖИЛИЩНОЕ СТРОИТЕЛЬСТВО</t>
  </si>
  <si>
    <t>ПРОЧЕЕ СТРОИТЕЛЬСТВО</t>
  </si>
  <si>
    <t>ТРАНСПОРТ</t>
  </si>
  <si>
    <t>Комплексное развитие Мурманского транспортного узла</t>
  </si>
  <si>
    <t>2011-2020</t>
  </si>
  <si>
    <t>разработана ПСД</t>
  </si>
  <si>
    <t>ФКУ "Ространсмодернизация"</t>
  </si>
  <si>
    <t>"Арктическая гавань" (Морской фасад) реконструкция здания морского вокзала</t>
  </si>
  <si>
    <t>проектные работы - 10,759 млн. руб.</t>
  </si>
  <si>
    <t>ФГУП "Росморпорт"</t>
  </si>
  <si>
    <t>Строительство и реконструкция объектов федеральной собственности в морском порту Мурманск, Мурманская область</t>
  </si>
  <si>
    <t>конкурсные процедуры</t>
  </si>
  <si>
    <t>Реконструкция первого грузового района
Портовый пр., д. 19, г. Мурманск, 183024</t>
  </si>
  <si>
    <t>частная, федеральная</t>
  </si>
  <si>
    <t xml:space="preserve">В разработке,
111582 тыс.руб. с НДС
</t>
  </si>
  <si>
    <t>ПАО "ММТП"</t>
  </si>
  <si>
    <t xml:space="preserve">Реконструкция объектов портовой инфраструктуры второго грузового района
Портовый пр., д. 19, г. Мурманск, 183024
</t>
  </si>
  <si>
    <t>2012-2016</t>
  </si>
  <si>
    <t xml:space="preserve">Утверждена,
41 394 тыс.руб. с НДС
</t>
  </si>
  <si>
    <t xml:space="preserve">Формирование акватории причалов №№9-14 Мурманского морского торгового порта и внешних подходов
Портовый пр., д. 19, г. Мурманск, 183024
</t>
  </si>
  <si>
    <t xml:space="preserve">В разработке,
108706 тыс.руб. с НДС
</t>
  </si>
  <si>
    <t>Модернизация технологического оборудования ПАО "ММТП"</t>
  </si>
  <si>
    <t>не требуется</t>
  </si>
  <si>
    <t xml:space="preserve">Обновление подвижного состава троллейбусного парка ОАО "Электротранспорт" </t>
  </si>
  <si>
    <t>2016-2020</t>
  </si>
  <si>
    <t>направлена заявка на участие в ГП "Доступная среда в Мурманс-кой области" на 2016-2020 годы</t>
  </si>
  <si>
    <t xml:space="preserve">ОАО "Электротранс-порт" </t>
  </si>
  <si>
    <t>ВСПОМОГАТЕЛЬНАЯ ТРАНСПОРТНАЯ ДЕЯТЕЛЬНОСТЬ</t>
  </si>
  <si>
    <t>Реконструкция Мурманской базы ООО "Газпром флот" для обеспечения работ на арктическом шельфе</t>
  </si>
  <si>
    <t>2016-2018</t>
  </si>
  <si>
    <t>разработана</t>
  </si>
  <si>
    <t>в стадии согласова-ния</t>
  </si>
  <si>
    <t>ООО "Газпром флот"</t>
  </si>
  <si>
    <t>Реконструкция и техническое перевооружение производственных мощностей филиала "35 СРЗ" ОАО "ЦС Звездочка" (реконструкция двухкамерного дока)</t>
  </si>
  <si>
    <t>2015-2020</t>
  </si>
  <si>
    <t xml:space="preserve">В разработке,
245230 тыс.руб. с НДС
</t>
  </si>
  <si>
    <t>филиал "35 СРЗ" ОАО "ЦС Звездочка"</t>
  </si>
  <si>
    <t>Перегрузочный терминал ПАО "ГМК "Норильский никель" в г. Мурманск - реконструкция причала №2</t>
  </si>
  <si>
    <t>утверждена, 15599 тыс. руб.</t>
  </si>
  <si>
    <t xml:space="preserve">МТФ ПАО "ГМК "Норильский никель" </t>
  </si>
  <si>
    <t>Модернизация причала №1 (замена отбойных устройств)</t>
  </si>
  <si>
    <t>2016-2017</t>
  </si>
  <si>
    <t xml:space="preserve">в разработке,
1500 тыс.руб. 
</t>
  </si>
  <si>
    <t>Модернизация причала №1 (антикоррозийная защита шпунтовой стенки)</t>
  </si>
  <si>
    <t xml:space="preserve">в разработке,
6900 тыс.руб. 
</t>
  </si>
  <si>
    <t>Развитие терминалов 3-го грузового района Мурманского порта</t>
  </si>
  <si>
    <t>2014-2017</t>
  </si>
  <si>
    <t>ПСД в разработке</t>
  </si>
  <si>
    <t>ООО "Мурманский балкерный терминал"</t>
  </si>
  <si>
    <t>"Экологический комплекс в районе причала № 20 Мурманского морского торгового порта"</t>
  </si>
  <si>
    <t>определяется проектом</t>
  </si>
  <si>
    <t>2017-2018</t>
  </si>
  <si>
    <t>разработка ПСД</t>
  </si>
  <si>
    <t>БИЗНЕС-ЦЕНТРЫ</t>
  </si>
  <si>
    <t>ТОРГОВЛЯ</t>
  </si>
  <si>
    <t>Пристройка к правой части здания Первомайского рынка по ул. Щербакова, 11</t>
  </si>
  <si>
    <t>2018</t>
  </si>
  <si>
    <t>ПСД в наличии 1600 ты.руб.</t>
  </si>
  <si>
    <t>разработан проект, ведется поиск инвесторов</t>
  </si>
  <si>
    <t>ОАО "Мурманский продовольствен-но-вещевой рынок"</t>
  </si>
  <si>
    <t xml:space="preserve">Реконструкция автомобильного рынка на ул. Подгорная </t>
  </si>
  <si>
    <t>ПСД в наличии 1240 ты.руб.</t>
  </si>
  <si>
    <t>РЫБОХОЗЯЙСТВЕННЫЙ КОМПЛЕКС</t>
  </si>
  <si>
    <t>ОБРАЗОВАНИЕ</t>
  </si>
  <si>
    <t xml:space="preserve">Муниципальное бюджетное дошкольное образовательное учреждение города Мурманска детский сад общеразвивающего вида № 109. 183031 г. Мурманск, ул. Свердлова дом 10 к. 4. Реконструкция объекта. </t>
  </si>
  <si>
    <t>муниципальная</t>
  </si>
  <si>
    <t>ММКУ "УКС"</t>
  </si>
  <si>
    <t xml:space="preserve">Муниципальное бюджетное общеобразовательное учреждение города Мурманска средняя общеобразовательная школа № 34. 183012 г. Мурманск, ул. Карла Либкнехта дом 18 а. Капитальный ремонт фасада с заменой оконных блоков. </t>
  </si>
  <si>
    <t>Комитет по образованию администрации г. Мурманска</t>
  </si>
  <si>
    <t>Муниципальное бюджетное общеобразовательное учреждение города Мурманска средняя общеобразовательная школа № 20. 183052 г. Мурманск, ул. Баумана дом 40. Благоустройство спортивной площадки.</t>
  </si>
  <si>
    <t>утверждена  134,9 тыс. руб.</t>
  </si>
  <si>
    <t>направлена заявка на участие в ГП Мурманской области "Развитие физической культуры и спорта на 2014-2020 годы" и "Развитие образования на 2014-2020 годы"</t>
  </si>
  <si>
    <t>Муниципальное бюджетное общеобразовательное учреждение города Мурманска средняя общеобразовательная школа № 56. 183038 г. Мурманск, ул. Седова дом 8. Благоустройство спортивной площадки.</t>
  </si>
  <si>
    <t>утверждена 1079,1</t>
  </si>
  <si>
    <t>Муниципальное бюджетное общеобразовательное учреждение города Мурманска средняя общеобразовательная школа № 50. 183074 г. Мурманск, ул. Орликовой дом 35. Благоустройство спортивной площадки.</t>
  </si>
  <si>
    <t>Муниципальное бюджетное общеобразовательное учреждение  города Мурманска гимназия № 8. 183039 г. Мурманск, ул. Книповича дом 35/2. Благоустройство спортивной площадки.</t>
  </si>
  <si>
    <t>конкурсные процедуры, 3 699,1 тыс.руб.</t>
  </si>
  <si>
    <t>конкурсные процедуры на преоктиро-вание</t>
  </si>
  <si>
    <t>Комитет по образованию администрации г. Мурманска, ММКУ "УКС"</t>
  </si>
  <si>
    <t>ЗДРАВООХРАНЕНИЕ</t>
  </si>
  <si>
    <t>Реконструкция помещений травматологии  под детскую стоматологическую                               МАУЗ" Стоматологическая поликлиника № 1"                                      по адресу: 183039, ул.Книповича, 4</t>
  </si>
  <si>
    <t>требуется разработка ПСД</t>
  </si>
  <si>
    <t>Комитет по здравоохране-нию админи-страции г. Мурманска</t>
  </si>
  <si>
    <t xml:space="preserve">Капитальный ремонт медицинских кабинетов МБУЗ "Городская поликлиника № 3" по адресу:183025, г.Мурманск, ул. Карла Маркса, д. 52                                                                                 </t>
  </si>
  <si>
    <t>Капитальный ремонт медицинских кабинетов МБУЗ "Детская городская поликлиника № 4"                                                              по адресу: 183014, ул. Бочкова д.1</t>
  </si>
  <si>
    <t>КУЛЬТУРА</t>
  </si>
  <si>
    <t>Реконструкция здания государственного областного автономного учреждения культуры "Мурманский областной драматический театр" в целях приспособления объекта культурного наследия для современного использования,  г. Мурманск, просп. Ленина,  д. 49</t>
  </si>
  <si>
    <t>370 772, 6</t>
  </si>
  <si>
    <t>190 427, 4</t>
  </si>
  <si>
    <t>561 200, 0</t>
  </si>
  <si>
    <t>Утверждена ПСД,  9091,77 тыс.руб.</t>
  </si>
  <si>
    <t>Ведутся работы</t>
  </si>
  <si>
    <t>Комитет по культуре и искусству Мурманской области</t>
  </si>
  <si>
    <t xml:space="preserve">Реконструкция и технологическое присоединение здания государственного областного автономного учреждения культуры "Мурманская областная филармония",  г. Мурманск, ул. С.Перовской, д. 3 </t>
  </si>
  <si>
    <t>382 173, 3</t>
  </si>
  <si>
    <t>2014-2016</t>
  </si>
  <si>
    <t>Утверждена ПСД,  11337,79 тыс.руб.</t>
  </si>
  <si>
    <t xml:space="preserve">Реконструкция здания государственного областного автономного учреждения культуры  "Мурманский областной драматический театр" в целях приспособления объекта культурного наследия для современного использования, г. Мурманск, просп. Ленина, д. 49  </t>
  </si>
  <si>
    <t>2015-2018</t>
  </si>
  <si>
    <t>утверждена ПСД, 18221,1 тыс. руб.</t>
  </si>
  <si>
    <t>ГОКУ "УКС Мурманской области"</t>
  </si>
  <si>
    <t>Реконструкция и  и технологическое присоединение здания государственного областного автономного учреждения культуры "Мурманская областная филармония", г. Мурманск, ул.С.Перовской, д. 3</t>
  </si>
  <si>
    <t>утверждена ПСД, 10865,3 тыс. руб.</t>
  </si>
  <si>
    <t>Обустройство премьерного кинозала в кинотеатре "Северное Сияние"</t>
  </si>
  <si>
    <t>в разработке, стоимость не определена</t>
  </si>
  <si>
    <t>АО "Север"</t>
  </si>
  <si>
    <t>Молодежный центр "Поиск" (ул. Миронова, д.8)</t>
  </si>
  <si>
    <t>в наличии</t>
  </si>
  <si>
    <t>ММКУ УКС, Комитет по социальной поддержке, взаимодействию с общественными организациями и делам молодежи администрации города Мурманска</t>
  </si>
  <si>
    <t>ФИЗИЧЕСКАЯ КУЛЬТУРА И СПОРТ</t>
  </si>
  <si>
    <t>Строительство многофункционального комплекса по проспекту Кольский в городе Мурманске</t>
  </si>
  <si>
    <t>2014-2018</t>
  </si>
  <si>
    <t>разработана 144,6 млн. руб</t>
  </si>
  <si>
    <t xml:space="preserve"> АО "Агентство "Мурманнедвижимость"</t>
  </si>
  <si>
    <t>Реконструкция и строительство физкультурно-оздоровительного комплекса для игровых видов спорта в городе Мурманске</t>
  </si>
  <si>
    <t>разработана ПСД, 8,8 млн. руб.</t>
  </si>
  <si>
    <t>поиск инвестора</t>
  </si>
  <si>
    <t>ММКУ УКС, Комитет по физической культуре и спорту администрации города Мурманска</t>
  </si>
  <si>
    <t>Капитальный ремонт здания  городского спорткомплекса "Авангард"</t>
  </si>
  <si>
    <t>72 176,5</t>
  </si>
  <si>
    <t>разработана ПСД, 3,8 млн. рублей</t>
  </si>
  <si>
    <t>МАУ ГСЦ "Авангард"</t>
  </si>
  <si>
    <t>Реконструкция спортивных площадок, находящихся на придомовых территориях по месту жительства граждан</t>
  </si>
  <si>
    <t>разработана ПСД/разработка ПСД</t>
  </si>
  <si>
    <t xml:space="preserve">Реконструкция спорткомплекса "Снежинка" (КП-2) в городе Мурманске </t>
  </si>
  <si>
    <t>разработана ПСД, 4 млн. руб.</t>
  </si>
  <si>
    <t>Порядок заполнения формы:</t>
  </si>
  <si>
    <t>&lt;1&gt; Потребность в финансировании (графа 4 = графа 6 - графа 5) - часть средств, недостаточных для завершения строительства/реконструкции объекта инфраструктуры.</t>
  </si>
  <si>
    <t>&lt;2&gt; Источники финансирования (графа 5 = графа 6 - графа 4) - часть средств, заложенных в государственные программы Мурманской области.</t>
  </si>
  <si>
    <t>&lt;3&gt; Полная стоимость строительства объекта (графа 6 = графа 4 + графа 5) - полная стоимость строительства объекта инфраструктуры согласно ПСД (без стоимости разработки ПСД).</t>
  </si>
  <si>
    <t>&lt;4&gt; Степень готовности (этап исполнения) - этап исполнения работ по строительству/реконструкции объекта инфраструктуры на дату предоставления информации.</t>
  </si>
  <si>
    <t>&lt;5&gt; Куратор объекта - ответственный за подготовку и представление информации.</t>
  </si>
  <si>
    <t>&lt;6&gt; Примечание - ссылка на действующие государственные/муниципальные программы Мурманской области, в рамках которых создаются объекты.</t>
  </si>
  <si>
    <t>План создания инвестиционных объектов и объектов инфраструктуры в городе Мурманске по состоянию на 01.10.2014</t>
  </si>
  <si>
    <t>Техническое перевооружение и реконструкция электросетевых объектов ОАО "МОЭСК" на 2012-2016 годы</t>
  </si>
  <si>
    <t>ОАО "МОЭСК"</t>
  </si>
  <si>
    <t>Развитие материально-технической базы объектов электроснабжения филиала ОАО "МРСК Северо-Запада" "Колэнерго"</t>
  </si>
  <si>
    <t>2008-2018</t>
  </si>
  <si>
    <t>филиал ОАО "МРСК Северо-Запада" "Колэнерго"</t>
  </si>
  <si>
    <t>Реконструкция ВНС (водопроводная насосная станция) 1-го подъема Кола Мурманск</t>
  </si>
  <si>
    <t>2012-2014</t>
  </si>
  <si>
    <t>ГОУП "Мурманскводо-канал"</t>
  </si>
  <si>
    <t xml:space="preserve">Расширение и реконструкция канализации в г.Мурманске   
(Ленинский АО, Нижне-Ростинское шоссе)                                                    </t>
  </si>
  <si>
    <t>2008-2014</t>
  </si>
  <si>
    <t>ГОУП "Мурманскво-доканал", Министерство строительства и территориаль-ного развития Мурманской области</t>
  </si>
  <si>
    <t>разработка ПСД, 284084 тыс. руб.</t>
  </si>
  <si>
    <t>Строительство экологического бункеровочного комплекса в районе причала № 20 Мурманского морского торгового порта</t>
  </si>
  <si>
    <t>2013-2015</t>
  </si>
  <si>
    <t>Ремонт бульвара в районе школы № 1 по ул. Буркова</t>
  </si>
  <si>
    <t>муниципа-льная</t>
  </si>
  <si>
    <t>2013-2014</t>
  </si>
  <si>
    <t>2014</t>
  </si>
  <si>
    <t>разработана ПСД, 663,1 тыс. руб.</t>
  </si>
  <si>
    <t>объект сдан</t>
  </si>
  <si>
    <t>МАУК "МГПС"</t>
  </si>
  <si>
    <t>Ремонт сквера в районе школы № 1 по ул. Буркова</t>
  </si>
  <si>
    <t>Ремонт сквера ул. Ленинградская</t>
  </si>
  <si>
    <t>разработана ПСД, 2101,7 тыс. руб.</t>
  </si>
  <si>
    <t>Ремонт сквера около драматического театра</t>
  </si>
  <si>
    <t>2013</t>
  </si>
  <si>
    <t>разработана ПСД, 915,5 тыс. руб.</t>
  </si>
  <si>
    <t>Ремонт сквера у областной библиотеки</t>
  </si>
  <si>
    <t>разработана ПСД, 502,5 тыс. руб.</t>
  </si>
  <si>
    <t>Ремонт бульвара по ул. Воровского (от ул. С.Перовской до лестницы)</t>
  </si>
  <si>
    <t>разработана ПСД, 677,8 тыс. руб.</t>
  </si>
  <si>
    <t>Ремонт сквера на ул. Профсоюзов д.20</t>
  </si>
  <si>
    <t>разработана ПСД, 672,8 тыс. руб.</t>
  </si>
  <si>
    <t>Ремонт сквера около театра Северного флота (аллея Памяти)</t>
  </si>
  <si>
    <t>разработана ПСД, 970,2 тыс. руб.</t>
  </si>
  <si>
    <t>Ремонт сквера по ул. Хлобыстова (аллея Поколений)</t>
  </si>
  <si>
    <t>разработана ПСД, 1063,2 тыс. руб.</t>
  </si>
  <si>
    <t>Ремонт аллея ул.Сафонова 26</t>
  </si>
  <si>
    <t>разработана ПСД, 811 тыс. руб.</t>
  </si>
  <si>
    <t>Ремонт сквера на ул.Марата</t>
  </si>
  <si>
    <t>разработана ПСД, 360,9 тыс. руб.</t>
  </si>
  <si>
    <t>Ремонт сквера на ул.Карла Маркса 1</t>
  </si>
  <si>
    <t>разработана ПСД, 268 тыс. руб.</t>
  </si>
  <si>
    <t>Ремонт сквера на пр.Ленина 2</t>
  </si>
  <si>
    <t>Ремонт сквера на площади «Пять углов»</t>
  </si>
  <si>
    <t>разработана ПСД, 7219 тыс. руб.</t>
  </si>
  <si>
    <t>Ремонт бульвара по ул.Пушкинской</t>
  </si>
  <si>
    <t>разработана ПСД, 917,9 тыс. руб.</t>
  </si>
  <si>
    <t>Ремонт сквера около ОАО "Отель""Арктика"</t>
  </si>
  <si>
    <t>2015</t>
  </si>
  <si>
    <t>разработана ПСД, 400 тыс. руб.</t>
  </si>
  <si>
    <t>Ремонт бульвара "Театральный"</t>
  </si>
  <si>
    <t>разработана ПСД, 600 тыс. руб.</t>
  </si>
  <si>
    <t>Строительство многоквартирных жилых домов в районе улицы Генералова</t>
  </si>
  <si>
    <t>сен. 2013 окт. 2014</t>
  </si>
  <si>
    <t>утверждена ПСД, 9073 тыс. руб.</t>
  </si>
  <si>
    <t>ОАО "Агенство "Мурманнедви-жимость"</t>
  </si>
  <si>
    <t>Строительство жилого многоквартирного дома по ул.Кирпичная в г.Мурманске</t>
  </si>
  <si>
    <t>2014-2015</t>
  </si>
  <si>
    <t>разработана ПСД, 6120 тыс. руб.</t>
  </si>
  <si>
    <t>Строительство 12-квартирного жилого дома по ул. Полярные Зори, 50. Реконструкция со сносом</t>
  </si>
  <si>
    <t>окт. 2013 сен. 2014</t>
  </si>
  <si>
    <t>утверждена ПСД, 2550 тыс. руб.</t>
  </si>
  <si>
    <t>Реконструкция здания "Центр обработки вызовов системы "112"</t>
  </si>
  <si>
    <t xml:space="preserve"> разработка ПСД, 3473,8 тыс. руб.</t>
  </si>
  <si>
    <t>Капитальный ремонт здания для размещения специального учреждения для содержания по решению суда иностранных граждан, подлежащих административному выдворению за пределы Российской Федерации</t>
  </si>
  <si>
    <t>2007-2020</t>
  </si>
  <si>
    <t>ООО "Морской торговый порт "Лавна"</t>
  </si>
  <si>
    <t>"Арктическая гавань" (Морской фасад) - реконструкция пирса дальних линий, реконструкция здания морского вокзала</t>
  </si>
  <si>
    <t>проектные работы - 10,759 млн. руб., в т.ч. освоенные инвестиции - 5,00 млн. руб</t>
  </si>
  <si>
    <t>Реконструкция 1-го района Мурманского морского торгового порта</t>
  </si>
  <si>
    <t>в стадии согласования</t>
  </si>
  <si>
    <t>ОАО "Мурманский морской торговый порт"</t>
  </si>
  <si>
    <t>Строительство съезда с проспекта Кольского в районе дома № 130 на проезд Ледокольный</t>
  </si>
  <si>
    <t>27.06.2014-начало         01.12.2014-оконча-ние</t>
  </si>
  <si>
    <t>утверждена ПСД, 4440 тыс. руб.</t>
  </si>
  <si>
    <t>Комитет по развитию городского хозяйства администрации города Мурманска</t>
  </si>
  <si>
    <t>Реконструкция Мурманской базы ООО "Газфлот" для обеспечения работ на арктическом шельфе</t>
  </si>
  <si>
    <t>ООО "Газфлот"</t>
  </si>
  <si>
    <t>Реконструкция Мурманской нефтебазы ООО "Экспонефть"</t>
  </si>
  <si>
    <t>с 2019</t>
  </si>
  <si>
    <t>ООО "Экспонефть"</t>
  </si>
  <si>
    <t>Создание технопарка по обслуживанию больших надводных и крупнотоннажных судов на базе предприятия оборонно-промышленного комплекса "35 СРЗ" ОАО "ЦС Звездочка"</t>
  </si>
  <si>
    <t>Реконструкция гостинично-делового центра "Арктика"</t>
  </si>
  <si>
    <t>ОАО "Отель "Арктика"</t>
  </si>
  <si>
    <t>Строительство Международного делового центра в городе Мурманске</t>
  </si>
  <si>
    <t>2006-2018</t>
  </si>
  <si>
    <t>ОАО "Международный деловой центр "Мурман"</t>
  </si>
  <si>
    <t>Строительство семиэтажного офисного здания в центре города</t>
  </si>
  <si>
    <t>ООО "НВД Ком"</t>
  </si>
  <si>
    <t>Строительство торгово-развлекательного комплекса в Октябрьском административном округе в 102 квартале г.Мурманска - II пусковой комплекс</t>
  </si>
  <si>
    <t>ООО "ДОРИНДА-Мурманск"</t>
  </si>
  <si>
    <t>Строительство объектов  проекта "Создание кумулятивно-социальной оптово-розничной торговой сети города Мурманска"</t>
  </si>
  <si>
    <t>2012-2015</t>
  </si>
  <si>
    <t>ООО "Агрострой"</t>
  </si>
  <si>
    <t>Строительство в городе Мурманске Центра передовых исследований в области глубокой переработки гидробионтов (ЦПИ)</t>
  </si>
  <si>
    <t>ФГБОУ "Мурманский государственный технический универститет"</t>
  </si>
  <si>
    <t xml:space="preserve">Муниципальное бюджетное общеобразовательное учреждение города Мурманска средняя общеобразовательная школа № 1. 183025 г. Мурманск, ул. Буркова дом 31. Капитальный ремонт кровли и фасада с заменой оконных блоков. </t>
  </si>
  <si>
    <t>Муниципальное бюджетное общеобразовательное учреждение города Мурманска средняя общеобразовательная школа № 18. 183035 г. Мурманск, ул. Ч.-Лучинского дом 3 б. Капитальный ремонт кровли и фасада с заменой оконных блоков.</t>
  </si>
  <si>
    <t>Муниципальное бюджетное общеобразовательное учреждение города Мурманска средняя общеобразовательная школа № 13. 183050 г. Мурманск, пер. Якорный дом 5. Капитальный ремонт 802 кв.м кровли с заменой утеплителя.</t>
  </si>
  <si>
    <t>утверждена ПСД</t>
  </si>
  <si>
    <t xml:space="preserve">Муниципальное бюджетное общеобразовательное учреждение города Мурманска средняя общеобразовательная школа № 57. 183017 г. Мурманск, ул. Сафонова дом 11. Капитальный ремонт фасада с утеплением и заменой оконных блоков. </t>
  </si>
  <si>
    <t xml:space="preserve">Муниципальное бюджетное общеобразовательное учреждение города Мурманска лицей № 2. 183038 г. Мурманск, ул. Самойловой дом 2. Капитальный ремонт 1772,0 кв.м кровли с заменой утеплителя, стропильной системы. </t>
  </si>
  <si>
    <t xml:space="preserve">Муниципальное автономное дошкольное образовательное учреждение города Мурманска детский сад комбинированного вида № 32. 183008 г. Мурманск, ул. Спартака дом 13. Капитальный ремонт фасада с утеплением и заменой оконных блоков. </t>
  </si>
  <si>
    <t xml:space="preserve">Муниципальное автономное дошкольное образовательное учреждение города Мурманска детский сад комбинированного вида № 45. 183038 г. Мурманск, пр. Кольский дом 82. Капитальный ремонт фасада с утеплением и заменой оконных блоков. </t>
  </si>
  <si>
    <t xml:space="preserve">Муниципальное автономное дошкольное образовательное учреждение города Мурманска Центр развития ребенка - детский сад № 78. 183025 г. Мурманск, ул. Буркова дом 47. Капитальный ремонт фасада с утеплением и заменой оконных блоков. </t>
  </si>
  <si>
    <t xml:space="preserve">Муниципальное бюджетное дошкольное образовательное учреждение города Мурманска детский сад № 94. 183037 г. Мурманск, ул. Халатина дом 18. Реконструкция объекта. </t>
  </si>
  <si>
    <t xml:space="preserve">Муниципальное бюджетное дошкольное образовательное учреждение города Мурманска детский сад общеразвивающего вида № 101. 183010 г. Мурманск, пр. Кирова дом 18. Капитальный ремонт фасада с утеплением и заменой оконных блоков. </t>
  </si>
  <si>
    <t xml:space="preserve">Муниципальное бюджетное дошкольное образовательное учреждение города Мурманска детский сад комбинированного вида № 104. 183040 г. Мурманск, ул. Аскольдовцев дом 14. Капитальный ремонт фасада с утеплением и заменой оконных блоков. </t>
  </si>
  <si>
    <t>2014 -   1 этап (замена оконных блоков) 2016-2017     (2 этап)</t>
  </si>
  <si>
    <t xml:space="preserve">Муниципальное бюджетное дошкольное образовательное учреждение города Мурманска детский сад комбинированного вида № 105. 183040 г. Мурманск, ул. Аскольдовцев дом 30 к. 3. Капитальный ремонт фасада с утеплением и заменой оконных блоков. </t>
  </si>
  <si>
    <t xml:space="preserve">Муниципальное бюджетное дошкольное образовательное учреждение города Мурманска детский сад общеразвивающего вида № 121. 183008 г. Мурманск, пр. Кольский дом 108. Реконструкция объекта. </t>
  </si>
  <si>
    <t>утверждена ПСД, 1816,5 тыс. руб.</t>
  </si>
  <si>
    <t>прохожде-ние государст-венной экспертизы</t>
  </si>
  <si>
    <t>Реконструкция объекта незавершенного строительства под детский сад по адресу: ул. Орликовой в районе дома 44.</t>
  </si>
  <si>
    <t>разработка ПСД,  5771,6 тыс. руб.</t>
  </si>
  <si>
    <t>Муниципальное бюджетное образовательное учреждение дополнительного образования детей города Мурманска детско-юношеская спортивно-адаптивная школа № 15. 183038 г. Мурманск, ул. Баумана дом 1. Реконструкция объекта.</t>
  </si>
  <si>
    <t>разработка ПСД, 1663,4 тыс. руб.</t>
  </si>
  <si>
    <t>Муниципальное бюджетное образовательное учреждение дополнительного образования детей города Мурманска детско-юношеская спортивная школа № 6 по зимним видам спорта. 183052 г. Мурманск, ул. Героев Рыбачьего дом 8. Реконструкция объекта.</t>
  </si>
  <si>
    <t>утверждена ПСД,  344,3 тыс. руб.</t>
  </si>
  <si>
    <t>Капитальный ремонт систем электроснабжения образовательных учреждений</t>
  </si>
  <si>
    <t>Капитальный ремонт систем отопления образовательных учреждений с установкой автоматизированных тепловых пунктов</t>
  </si>
  <si>
    <t>Муниципальное бюджетное общеобразовательное учреждение города Мурманска средняя общеобразовательная школа № 5. 183040 г. Мурманск, ул. Александрова дом 32/2. Благоустройство спортивной площадки.</t>
  </si>
  <si>
    <t>утверждена ПСД,  99,6 тыс. руб.</t>
  </si>
  <si>
    <t>Муниципальное бюджетное общеобразовательное учреждение города Мурманска средняя общеобразовательная школа № 13. 183050 г. Мурманск, пер. Якорный дом 5. Благоустройство спортивной площадки.</t>
  </si>
  <si>
    <t>Муниципальное бюджетное общеобразовательное учреждение города Мурманска средняя общеобразовательная школа № 17. 183008 г. Мурманск, ул. О. Кошевого дом 12-а. Благоустройство спортивной площадки.</t>
  </si>
  <si>
    <t>2013      (1 этап), 2015         (2 этап)</t>
  </si>
  <si>
    <t>утверждена ПСД, 134,9 тыс. руб.</t>
  </si>
  <si>
    <t>1 этап закончен.</t>
  </si>
  <si>
    <t>Муниципальное бюджетное общеобразовательное учреждение города Мурманска средняя общеобразовательная школа № 33. 183053 г. Мурманск, ул. Крупской дом 13. Благоустройство спортивной площадки.</t>
  </si>
  <si>
    <t>Муниципальное бюджетное общеобразовательное учреждение города Мурманска средняя общеобразовательная школа № 38. 183017 г. Мурманск, ул. Сафонова дом 37. Благоустройство спортивной площадки.</t>
  </si>
  <si>
    <t>Муниципальное бюджетное общеобразовательное учреждение города Мурманска средняя общеобразовательная школа № 43. 183025 г. Мурманск, ул. Книповича дом 36-а. Благоустройство спортивной площадки.</t>
  </si>
  <si>
    <t>Муниципальное бюджетное общеобразовательное учреждение города Мурманска средняя общеобразовательная школа № 44. 183018 г. Мурманск, ул. Миронова дом 5. Благоустройство спортивной площадки.</t>
  </si>
  <si>
    <t>в разрабтке.             1 079,1</t>
  </si>
  <si>
    <t>Муниципальное бюджетное общеобразовательное учреждение города Мурманска средняя общеобразовательная школа № 57. 183017 г. Мурманск, ул. Сафонова дом 11. Благоустройство спортивной площадки.</t>
  </si>
  <si>
    <t>Муниципальное бюджетное общеобразовательное учреждение города Мурманска Кадетская школа. 183008 г. Мурманск, ул. Спартака дом 11. Благоустройство спортивной площадки.</t>
  </si>
  <si>
    <t>Муниципальное бюджетное общеобразовательное учреждение  города Мурманска гимназия № 2. 183038 г. Мурманск, пр. Ленина дом 59. Благоустройство спортивной площадки.</t>
  </si>
  <si>
    <t>Муниципальное бюджетное общеобразовательное учреждение  города Мурманска гимназия № 5. 183038 г. Мурманск, ул. К. Маркса дом 13. Благоустройство спортивной площадки.</t>
  </si>
  <si>
    <t>Муниципальное бюджетное общеобразовательное учреждение  города Мурманска гимназия № 6. 183050 г. Мурманск, ул. Беринга дом 18. Благоустройство спортивной площадки.</t>
  </si>
  <si>
    <t>Муниципальное бюджетное общеобразовательное учреждение  города Мурманска гимназия № 7. 183008 г. Мурманск, ул.Зои Космодемьянской дом 13. Благоустройство спортивной площадки.</t>
  </si>
  <si>
    <t>Муниципальное бюджетное общеобразовательное учреждение  города Мурманска гимназия № 9. 183034 г. Мурманск, ул.Ивченко дом 15. Благоустройство спортивной площадки.</t>
  </si>
  <si>
    <t>Муниципальное бюджетное общеобразовательное учреждение  города Мурманска гимназия № 10. 183014 г. Мурманск, ул. Баумана дом 11. Благоустройство спортивной площадки.</t>
  </si>
  <si>
    <t>Комитет по образованию администрации г. Мурманска.</t>
  </si>
  <si>
    <t>Строительство учебного центра ОАО "Газпром" по подготовке персонала для освоения шельфовых месторождений</t>
  </si>
  <si>
    <t>2010-2016</t>
  </si>
  <si>
    <t>ОАО "Газпромдобыча шельф"</t>
  </si>
  <si>
    <t>Реконструкция полигона Мурманского областного строительного колледжа им.Н.Е.Момота</t>
  </si>
  <si>
    <t>2011-2014</t>
  </si>
  <si>
    <t>разработка ПСД, 4 млн. руб.</t>
  </si>
  <si>
    <t>Комплекс работ по реконструкции стационара областного противотуберкулезного диспансера по адресу: г.Мурманск, ул.Лобова, 12</t>
  </si>
  <si>
    <t>2010-2015</t>
  </si>
  <si>
    <t>Реконструкция радиологического корпуса Мурманского областного онкологического диспансера (корректура ПСД)</t>
  </si>
  <si>
    <t>разработка ПСД, 1571 тыс. руб.</t>
  </si>
  <si>
    <t>Реконструкция здания стационара Мурманского областного психоневрологического диспансера, г.Мурманск, ул.Лобова, 14 (корректура ПСД)</t>
  </si>
  <si>
    <t>разработка ПСД, 1335 тыс. руб.</t>
  </si>
  <si>
    <t>Пристройка второго эвакуационного пути к зданию стационара ГОБУЗ "Мурманский областной психоневрологический диспансер"</t>
  </si>
  <si>
    <t>разработка ПСД, 7550 тыс. руб.</t>
  </si>
  <si>
    <t xml:space="preserve">Строительство областной детской многопрофильной больницы в г.Мурманске </t>
  </si>
  <si>
    <t>2014-2020</t>
  </si>
  <si>
    <t xml:space="preserve">Реконструкция здания приемного отделения для создания Регионального сосудистого центра на базе ГОБУЗ "Мурманская областная клиническая больница имени П. А. Баяндина"» </t>
  </si>
  <si>
    <t>разработана ПСД, 7500 тыс. руб.</t>
  </si>
  <si>
    <t>выполнение работ перенесено на 2015 год</t>
  </si>
  <si>
    <t>Капитальный ремонт отделения врачей общей практики МБУЗ "Городская поликлиника № 7" (г. Мурманск, ул. Крупской, 40 А)</t>
  </si>
  <si>
    <t>Комитет по здравоохра-нению администрации города Мурманска</t>
  </si>
  <si>
    <t>Капитальный ремонт отделения пульмонологии МБУЗ "ОМСЧ "Севрыба" (г. Мурманск, ул. Ломоносова, 18)</t>
  </si>
  <si>
    <t>утверждена ПСД, 635,05 тыс. руб.</t>
  </si>
  <si>
    <t>Капитальный ремонт системы вентиляции операционного блока МБУЗ "ОМСЧ "Севрыба" (г. Мурманск, ул. Ломоносова, 18)</t>
  </si>
  <si>
    <t>утверждена</t>
  </si>
  <si>
    <t xml:space="preserve">Ведутся работы. Срок сдачи объекта декабрь 2014 </t>
  </si>
  <si>
    <t>Капитальный ремонт помещений МБУЗ «Мурманская городская клиническая больница скорой медицинской помощи»: неотложной кардиологии, неврологического отделения для больных с острыми нарушениями мозгового кровообращения, ремонт помещений для размещения мультиспирального 16-срезового томографа и смежных помещений (г. Мурманск, ул. Володарского, 18)</t>
  </si>
  <si>
    <t>Капитальный ремонт МБУЗ "Родильный дом № 1" (г. Мурманск, ул. Карла Маркса, 16а)</t>
  </si>
  <si>
    <t>разработка ПСД, 750,0 тыс.руб.</t>
  </si>
  <si>
    <t>Капитальный ремонт помещений МБУЗ "Детская городская поликлиника № 4" (г. Мурманск, ул. Бочкова, 1)</t>
  </si>
  <si>
    <t>Капитальный ремонт помещений женской консультации № 1 МБУЗ "Родильный дом № 1" (г. Мурманск, ул. Карла Маркса, 9)</t>
  </si>
  <si>
    <t>Реконструкция первого этажа МБУЗ "Городская поликлиника № 1" под отделение травматологии и ортопедии (г. Мурманск, ул. Шмидта, 41/9) - городской травмпункт</t>
  </si>
  <si>
    <t>утверждена ПСД, 1092,8 тыс. руб.</t>
  </si>
  <si>
    <t>Реконструкция помещений травматологии по ул. Книповича, 4 под детскую стоматологическую поликлинику</t>
  </si>
  <si>
    <t>отсутствует</t>
  </si>
  <si>
    <t xml:space="preserve">ведутся инженерные изыскания </t>
  </si>
  <si>
    <t>Капитальный ремонт системы вентиляции МБУЗ "Родильный дом № 3" (г. Мурманск, ул. Бочкова, 6)</t>
  </si>
  <si>
    <t>Капитальный ремонт помещений МБУЗ "Детская консультативно-диагностическая поликлиника" (г. Мурманск, ул. Полярные Зори, 36; ул. Папанина, 1)</t>
  </si>
  <si>
    <t>Капитальный ремонт хирургического отделения МБУЗ "Городская поликлиника № 1" (г. Мурманск, ул. Шмидта, 41/9)</t>
  </si>
  <si>
    <t>Капитальный ремонт женской консультации МБУЗ "Городская поликлиника № 1"(г. Мурманск, ул. Шмидта, 41/9)</t>
  </si>
  <si>
    <t>Капитальный ремонт подстанции скорой медицинской помощи МБУЗ "Мурманская городская клиническая больница скорой медицинской помощи" (г. Мурманск, ул. Беринга, 20)</t>
  </si>
  <si>
    <t>Капитальный ремонт медицинских кабинетов МБУЗ "Городская поликлиника № 1" (г. Мурманск, ул. Шмидта, 41/9)</t>
  </si>
  <si>
    <t>Капитальный ремонт 2-го отделения МБУЗ "Мурманская инфекционная больница" (г. Мурманск, ул. Полухина, 7)</t>
  </si>
  <si>
    <t>Капитальный ремонт гинекологического отделения МБУЗ "Мурманская городская клиническая больница скорой медицинской помощи" (г. Мурманск, ул. Володарского, 18)</t>
  </si>
  <si>
    <t>Строительство центра социальной адаптации в г.Мурманске</t>
  </si>
  <si>
    <t>разработана ПСД, 7200 тыс. руб.</t>
  </si>
  <si>
    <t>Реконструкция кинотеатра "Мурманск"</t>
  </si>
  <si>
    <t>ОАО "СЕВЕР"</t>
  </si>
  <si>
    <t>Реконструкция кинотеатра "Родина"</t>
  </si>
  <si>
    <t>рзработка ПСД, 360 тыс. руб.</t>
  </si>
  <si>
    <t xml:space="preserve">Реконструкция и технологическое присоединение здания государственного областного бюджетного учреждения культуры «Мурманская государственная областная  универсальная научная библиотека», г. Мурманск, ул. С. Перовской, д. 21-а </t>
  </si>
  <si>
    <t xml:space="preserve">Реконструкция здания государственного областного автономного учреждения культуры  «Мурманский областной драматический театр» в целях приспособления объекта культурного наследия для современного использования, г. Мурманск, просп. Ленина, д. 49  </t>
  </si>
  <si>
    <t>Реконструкция и  и технологическое присоединение здания государственного областного автономного учреждения культуры «Мурманская областная филармония», г. Мурманск, ул.С.Перовской, д. 3</t>
  </si>
  <si>
    <t xml:space="preserve">Реконструкция здания государственного областного бюджетного учреждения культуры «Мурманский областной краеведческий музей» в целях приспособления объекта культурного наследия для современного использования, г. Мурманск, просп. Ленина, д. 90  </t>
  </si>
  <si>
    <t xml:space="preserve">Реконструкция и  и технологическое присоединение здания государственного областного автономного учреждения культуры «Мурманский областной театр кукол», г. Мурманск, просп. Ленина, д. 27 </t>
  </si>
  <si>
    <t>Капитальный ремонт  большого зрительного зала Дворца культуры им.С.М.Кирова в целях приспособления объекта культурного наследия для современного использования</t>
  </si>
  <si>
    <t>разработна ПСД, 1843,4 тыс. руб.</t>
  </si>
  <si>
    <t xml:space="preserve"> ОАО "Агентство "Мурманнедвижимость"</t>
  </si>
  <si>
    <t>ММКУ УКС, Комитет по физической культуре и спорту АГМ</t>
  </si>
  <si>
    <t>Реконструкция городского спорткомплекса "Авангард"</t>
  </si>
  <si>
    <t>2016 (2013)</t>
  </si>
  <si>
    <t xml:space="preserve">Строитеильство легкоатлетического манежа в г.Мурманске                                                   </t>
  </si>
  <si>
    <t>ГОУП "Учебно-спортивный центр"</t>
  </si>
  <si>
    <t xml:space="preserve">Строительство и реконструкция спортивных сооружений спорткомплекса "Долина Уюта" в г.Мурманск </t>
  </si>
  <si>
    <t>2008-2016</t>
  </si>
  <si>
    <t>Реконструкция систем вентиляции плавательного бассейна по ул.Челюскинцев, д.2, г.Мурманск</t>
  </si>
  <si>
    <t>проект</t>
  </si>
  <si>
    <t>Елисеев Николай Сергеевич
заместитель начальника отдела экономики
строительства и бюджетных инвестиций
Министерство строительства и территориального развития
Мурманской области
(8152) 486-689
eliseev@gov-murman.ru</t>
  </si>
  <si>
    <t>МО г. Мурманска</t>
  </si>
  <si>
    <t>проекти-рование</t>
  </si>
  <si>
    <t>ПСД разрабаты-вается</t>
  </si>
  <si>
    <t>Физкультурно-оздоровительный комплекс открытого типа в жилом районе Росляково г.Мурманска</t>
  </si>
  <si>
    <t>36.</t>
  </si>
  <si>
    <t>Межшольный стадион в г. Мурманске, ГООУМО ДОД "Лапландия"</t>
  </si>
  <si>
    <t>35.</t>
  </si>
  <si>
    <t>24/10/2016 16-01-13/4109</t>
  </si>
  <si>
    <t xml:space="preserve"> Бодрова Марина Вячеславна, 45-79-27
</t>
  </si>
  <si>
    <t xml:space="preserve">Комитет по образованию администрации г. Мурманска, </t>
  </si>
  <si>
    <t>ПСД разработана</t>
  </si>
  <si>
    <t>муниципаль-ная</t>
  </si>
  <si>
    <t>34.2.</t>
  </si>
  <si>
    <t>34.1.</t>
  </si>
  <si>
    <t>Благоустройство спортивной площадок.</t>
  </si>
  <si>
    <t>34.</t>
  </si>
  <si>
    <t>20/10/2016 № 14-04-04/5432</t>
  </si>
  <si>
    <t>Брик Игорь Васильевич
Заместитель председателя комитетета градостроительства
и территориального развития администрации города Мурманска
Тел. +7(8152)456798(доб.103), Моб.тел. +79212726873</t>
  </si>
  <si>
    <t>Реконструкция и благоустройство стадиона ДЮСШ № 6 (корпус №1)</t>
  </si>
  <si>
    <t>33.</t>
  </si>
  <si>
    <t>МАУ ГСЦ «Авангард»,          ММКУ УКС, Комитет по физической культуре и спорту администрации города Мурманска</t>
  </si>
  <si>
    <t>Реконструкция спорткоплекса "Снежинка" и "Дом лыжника"</t>
  </si>
  <si>
    <t>32.</t>
  </si>
  <si>
    <t>19/10/2016 21-01-06/772</t>
  </si>
  <si>
    <t>Блохин Дмитрий Викторович,
заместитель председателя комитета по физической культуре и спорту
администрации города Мурманска
тел.раб. (8152) 45-33-59 
моб.тел. +7951-2957153</t>
  </si>
  <si>
    <t>ММКУ УКС, МАУ ГСЦ "Авангард"</t>
  </si>
  <si>
    <t>2013-2018</t>
  </si>
  <si>
    <t>31.</t>
  </si>
  <si>
    <t>30.</t>
  </si>
  <si>
    <t>29.</t>
  </si>
  <si>
    <t>разработа-на ПСД</t>
  </si>
  <si>
    <t>Выполнение работ по капитальному ремонту объекта: "Помещения структурного подразделения МАУ МП «Объединение молодёжных центров» по адресу: улица Виктора Миронова, дом 8 в городе Мурманске")</t>
  </si>
  <si>
    <t>28.</t>
  </si>
  <si>
    <t>выпол-нение строи-тельных работ</t>
  </si>
  <si>
    <t>имеется, утверждена</t>
  </si>
  <si>
    <t xml:space="preserve">Реконструкция здания государственного областного автономного учреждения культуры  «Мурманский областной драматический театр» в целях приспособления объекта культурного наследия для современного использования, г. Мурманск, просп. Ленина, д. 49                         </t>
  </si>
  <si>
    <t>27.</t>
  </si>
  <si>
    <t>Реконструкция областных учреждений культуры</t>
  </si>
  <si>
    <t>Исх. от 24.10.2016 № 16-01-13/4109</t>
  </si>
  <si>
    <t>Бодрова Марина Вячеславна, 45-79-27</t>
  </si>
  <si>
    <t>2015-2022</t>
  </si>
  <si>
    <t>Муниципальное автономное дошкольное образовательное учреждение г. Мурманска № 78, 183025, г. Мурманск,  ул. Буркова, д.47. Капитальный ремонт фасадов с утеплением и заменой оконных блоков на энергосберегающие.</t>
  </si>
  <si>
    <t>26.2.</t>
  </si>
  <si>
    <t>Муниципальное автономное дошкольное образовательное учреждение г. Мурманска № 32, 183008, г. Мурманск, ул. Спартака, д.13. Капитальный ремонт фасадов с утеплением и заменой оконных блоков на энергосберегающие.</t>
  </si>
  <si>
    <t>26.1.</t>
  </si>
  <si>
    <t>Модернизация муниципальных дошкольных образовательных учреждений</t>
  </si>
  <si>
    <t>26.</t>
  </si>
  <si>
    <t xml:space="preserve">Реконструкция объектов муниципальных дошкольных образовательных учреждений. Муниципальное бюджетное дошкольное образовательное учреждение города Мурманска детский сад общеразвивающего вида № 109. 183031 г. Мурманск, ул. Свердлова дом 10 к. 4. Реконструкция объекта. </t>
  </si>
  <si>
    <t>25.</t>
  </si>
  <si>
    <t xml:space="preserve">исх. от 21.10.2016 № Ц/9-2274  Петров Дмитрий Михайлович   кому: medvedeva@citymurmansk.ru 18.10.2016 17:39
От: Петров Дмитрий Михайлович &lt;dpetrov@cfmc.ru&gt; 
Кому: "medvedeva@citymurmansk.ru" &lt;medvedeva@citymurmansk.ru&gt; 
</t>
  </si>
  <si>
    <t xml:space="preserve">Заместитель начальника ФГБУ ЦСМС
Петров Дмитрий Михайлович, dpetrov@cfmc.ru
Тел. : +7(495) 797-18-64, доб. 1064
Моб. : +7(903) 512-35-89
</t>
  </si>
  <si>
    <t xml:space="preserve">ФГБУ «Центр системы мониторинга рыболовства и связи» </t>
  </si>
  <si>
    <t>ПСД сдана в ФАУ «Главгосэкспертиза России»</t>
  </si>
  <si>
    <t>разработана ПСД, 12.1 млн. руб.</t>
  </si>
  <si>
    <t xml:space="preserve">Техническое перевооружение регионального центра мониторинга и регионального информационного центра в Мурманске </t>
  </si>
  <si>
    <t>24.</t>
  </si>
  <si>
    <t>Исх. от 18.10.2016 № 377</t>
  </si>
  <si>
    <t>Шовский О.Е., 477801</t>
  </si>
  <si>
    <t>Благоустройство части территории Прибрежной ярмарки</t>
  </si>
  <si>
    <t>23.</t>
  </si>
  <si>
    <t>Административное здание на территории Прибрежной ярмарки</t>
  </si>
  <si>
    <t>22.</t>
  </si>
  <si>
    <t xml:space="preserve">Исх. от 19.10.2016 № МТФ01/1888  Ирина
приемная  Управления экономики и финансов
Мурманский транспортный филиал
(8152) 558-130  </t>
  </si>
  <si>
    <t>Шайдрова Е.П. 55-80-37</t>
  </si>
  <si>
    <t>Мурманский транспортный филиал ПАО "ГМК "Норильский никель"</t>
  </si>
  <si>
    <t>4068 тыс. руб.</t>
  </si>
  <si>
    <t>21.</t>
  </si>
  <si>
    <t>1307  тыс. руб.</t>
  </si>
  <si>
    <t>20.</t>
  </si>
  <si>
    <t>52136 тыс. руб.</t>
  </si>
  <si>
    <t>2015-217</t>
  </si>
  <si>
    <t>19.</t>
  </si>
  <si>
    <t>Исх. от 14.10.2016 № 874-15Э/4634</t>
  </si>
  <si>
    <t>Лысаков А.В., 22-19-18 (доб. 460)</t>
  </si>
  <si>
    <t>в стадии разработки и экспертиз</t>
  </si>
  <si>
    <t>Очистка, вывод из эксплуатации, ликвидация и реабилитация площадки временного хранения радиоактивных отходов филиала «35 СРЗ» ОАО «ЦС «Звездочка» для создания новых видов производства</t>
  </si>
  <si>
    <t>18.</t>
  </si>
  <si>
    <t>филиал "35 СРЗ" АО "ЦС"Звездочка" (АО "Центр судоремонта "Звездочка" )</t>
  </si>
  <si>
    <t>2017-2020</t>
  </si>
  <si>
    <t>Реконструкция и техническое перевооружение 2-камерного сухого дока филиала "35 СРЗ" АО "ЦС"Звездочка" (АО "Центр судоремонта "Звездочка" г. Северодвинск, Архангельская область, АО "Объединенная судостроительная корпорация" С.Петербург)</t>
  </si>
  <si>
    <t>17.</t>
  </si>
  <si>
    <t xml:space="preserve">Губина Л.В.
(815 2) 653-183
</t>
  </si>
  <si>
    <t xml:space="preserve">АО "Электротранс-порт" </t>
  </si>
  <si>
    <t>2015-2025</t>
  </si>
  <si>
    <t xml:space="preserve">Обновление подвижного состава троллейбусного парка АО "Электротранспорт" </t>
  </si>
  <si>
    <t>16.</t>
  </si>
  <si>
    <t>19/10/2016 1218</t>
  </si>
  <si>
    <t xml:space="preserve">Феоктистова Ольга Владимировна
Начальник отдела административной и правовой работы
ООО "Мурманский балкерный терминал"
тел.:        +7 8152 480-523; (вн.34703), 921 271 55 32
e-mail:   Olga.Feoktistova@eurochem.ru 
www:    www.eurochem.ru
</t>
  </si>
  <si>
    <t>Общество с ограниченной ответственностью "Мурманский балкерный терминал" (ООО "МБТ")</t>
  </si>
  <si>
    <t>2014-2019</t>
  </si>
  <si>
    <t>15.</t>
  </si>
  <si>
    <t>Исх. 20.10.2016 №15-13-836</t>
  </si>
  <si>
    <t xml:space="preserve">Ведущий специалист по инвестициям и развитию
ПАО "ММТП"
Рыкованова Светлана Александровна
Тел: +7 (8152) 48-06-39
Факс: +7 (8152) 48-00-33
</t>
  </si>
  <si>
    <t>В разработке</t>
  </si>
  <si>
    <t>Формирование акватории причалов №№9-14 Мурманского морского торгового порта и внешних подходов</t>
  </si>
  <si>
    <t>14.</t>
  </si>
  <si>
    <t>проекти-рование с 2017 года</t>
  </si>
  <si>
    <t>2011-2030</t>
  </si>
  <si>
    <t>-</t>
  </si>
  <si>
    <t>Реконструкция причалов №№ 6,7,9,10,11,13,14 Мурманского морского торгового порта и внешних подходов</t>
  </si>
  <si>
    <t>13.</t>
  </si>
  <si>
    <t>Реконструкция первого грузового района Мурманского морского торгового порта</t>
  </si>
  <si>
    <t>12.</t>
  </si>
  <si>
    <t>2015-2019</t>
  </si>
  <si>
    <t>Установка пыле-ветрозащитных экранов на территории ПАО «Мурманский морской торговый порт»  в целях минимизации поступления пыли каменного угля в атмосферу г. Мурманска</t>
  </si>
  <si>
    <t>11.</t>
  </si>
  <si>
    <t>10.</t>
  </si>
  <si>
    <t>Исх. 19.10.2016 №01-11/1713</t>
  </si>
  <si>
    <t>Проворова Елена Васильевна,
АО "ММРП" 28-78-94
mailto: ProvorovaEV@mmrp.ru</t>
  </si>
  <si>
    <t>АО «ММРП»</t>
  </si>
  <si>
    <t>в разработке проект ГЧП</t>
  </si>
  <si>
    <t>2017-2022</t>
  </si>
  <si>
    <t>Строительство, реконструкция, модернизация объектов инфраструктуры Мурманского морского рыбного порта</t>
  </si>
  <si>
    <t>9.</t>
  </si>
  <si>
    <t>разработана ПСД, начало строительных работ</t>
  </si>
  <si>
    <t>имеется</t>
  </si>
  <si>
    <t>8.</t>
  </si>
  <si>
    <t>Заместитель генерального директора ООО "СеверСити Плюс" Зиссер В.М., 99-48-64</t>
  </si>
  <si>
    <t>ООО «СеверСити Плюс»</t>
  </si>
  <si>
    <t>Жилой многоквартирный четырнадцатиэтажный дом с многофункциональным комплексом по пр. Кольский, в районе дома № 10</t>
  </si>
  <si>
    <t>7.</t>
  </si>
  <si>
    <t>Исх. от 20.10.2016 № 19-01-26/1196</t>
  </si>
  <si>
    <t>Накай Наталья Владимировна, 47 63 98</t>
  </si>
  <si>
    <t>Строительство и ремонт объектов внешнего благоустройства города Мурманска</t>
  </si>
  <si>
    <t>6.</t>
  </si>
  <si>
    <t>Комитет градостроительства и территориального развития администрации города Мурманска</t>
  </si>
  <si>
    <t>договор заключен, работы начаты</t>
  </si>
  <si>
    <t>в составе работ</t>
  </si>
  <si>
    <t>24 075,38</t>
  </si>
  <si>
    <t>Осуществление технологического присоединения к электрическим сетям энергопринимающих устройств объекта: Многоквартирные жилые дома, расположенные по адресу: Мурманская обл., г. Мурманск, мкр. Жилстрой</t>
  </si>
  <si>
    <t>5.</t>
  </si>
  <si>
    <t>Схема теплоснабжения муницпального образования город мурсманск на 2014-2029 годы, утв. ПАГМ от 12.04.2016 № 946</t>
  </si>
  <si>
    <t>уточняется</t>
  </si>
  <si>
    <t>уточня-ется</t>
  </si>
  <si>
    <t>муници-пальная</t>
  </si>
  <si>
    <t>Строительство новой блок-модульной котельной для теплоснабжения объектов, запитанных через ЦТП по ул. Фестивальная</t>
  </si>
  <si>
    <t>4.</t>
  </si>
  <si>
    <t>Исх. от 14.10.2016 № 1775-05/01</t>
  </si>
  <si>
    <t xml:space="preserve">Экономист группы развития и организации ремонта
отдела подготовки и проведения ремонта
ПАО "Мурманская ТЭЦ"
тел. (8152) 688- 337
nvkuznetcova@mtec.kola.tgk1.ru
</t>
  </si>
  <si>
    <t>ПАО "Мурманская ТЭЦ"</t>
  </si>
  <si>
    <t>утверждена - 1 770; в разработке -            18 986,20</t>
  </si>
  <si>
    <t>Строительство и реконструкция объектов системы централизованного теплоснабжения ПАО "Мурманская ТЭЦ"</t>
  </si>
  <si>
    <t>3.</t>
  </si>
  <si>
    <t>исх. от 18.10.2016 № 1-02-1/11307</t>
  </si>
  <si>
    <t>Спрыгин Михаил
ведущий экономист ПЭО СЭФ АО МОЭСК
т. (8152) 47-47-17 (вн. 154)</t>
  </si>
  <si>
    <t>АО "МОЭСК"</t>
  </si>
  <si>
    <t>Техническое перевооружение и реконструкция электросетевых объектов АО "МОЭСК" на 2015-2019 годы</t>
  </si>
  <si>
    <t>2.</t>
  </si>
  <si>
    <t>Исх. от 21.10.2016 № 41-27/6023</t>
  </si>
  <si>
    <t>Герасимова Анастасия Юрьевна 
Инженер отдела инвестиций
Филиала ПАО "МРСК С-З" "Колэнерго"
Тел.: 48-20-00-24-56 или 8(81553) 68-456</t>
  </si>
  <si>
    <t>разработана ПСД 9,757 млн. руб.</t>
  </si>
  <si>
    <t xml:space="preserve"> </t>
  </si>
  <si>
    <t>Строительство двух ВЛ-150 кВ от ПС 150 кВ № 53 по ПС 330 кВ "Мурманская" и строительство заходов ВЛ-150 кВ №№ Л-172, Л-179 на ПС 330 кВ "Мурманская"</t>
  </si>
  <si>
    <t>1.</t>
  </si>
  <si>
    <t>Исх. от 19.10.2016 № 14/6166</t>
  </si>
  <si>
    <t>Истомина А.П., 213-704</t>
  </si>
  <si>
    <t>Министерство строительства и территориального развития Мурманской области, ГОУП "Мурманскводоканал"</t>
  </si>
  <si>
    <t>разработка ПСД, 307043 тыс. руб.</t>
  </si>
  <si>
    <t>Исх. данные</t>
  </si>
  <si>
    <t>Контакты</t>
  </si>
  <si>
    <t>Примечание  &lt;6&gt;</t>
  </si>
  <si>
    <t>План создания инвестиционных объектов и объектов инфраструктуры в городе Мурманске на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</si>
</sst>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.55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 wrapText="1"/>
    </xf>
    <xf numFmtId="0" fontId="6" fillId="0" borderId="8" xfId="0" applyFont="1" applyFill="1" applyBorder="1"/>
    <xf numFmtId="0" fontId="6" fillId="0" borderId="9" xfId="0" applyFont="1" applyFill="1" applyBorder="1"/>
    <xf numFmtId="0" fontId="6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top"/>
    </xf>
    <xf numFmtId="0" fontId="9" fillId="0" borderId="0" xfId="0" applyFont="1" applyFill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165" fontId="5" fillId="0" borderId="0" xfId="0" applyNumberFormat="1" applyFont="1" applyFill="1" applyBorder="1" applyAlignment="1">
      <alignment vertical="center" wrapText="1"/>
    </xf>
    <xf numFmtId="165" fontId="5" fillId="0" borderId="8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6" fillId="0" borderId="0" xfId="0" applyFont="1" applyFill="1"/>
    <xf numFmtId="165" fontId="2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/>
    <xf numFmtId="49" fontId="2" fillId="0" borderId="1" xfId="0" applyNumberFormat="1" applyFont="1" applyFill="1" applyBorder="1" applyAlignment="1">
      <alignment horizontal="center" vertical="center"/>
    </xf>
    <xf numFmtId="165" fontId="17" fillId="0" borderId="8" xfId="0" applyNumberFormat="1" applyFont="1" applyFill="1" applyBorder="1" applyAlignment="1">
      <alignment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0" fillId="0" borderId="8" xfId="0" applyBorder="1"/>
    <xf numFmtId="165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165" fontId="7" fillId="2" borderId="0" xfId="0" applyNumberFormat="1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wrapText="1"/>
    </xf>
    <xf numFmtId="0" fontId="19" fillId="0" borderId="0" xfId="0" applyFont="1" applyFill="1" applyBorder="1"/>
    <xf numFmtId="0" fontId="19" fillId="0" borderId="1" xfId="0" applyFont="1" applyFill="1" applyBorder="1"/>
    <xf numFmtId="0" fontId="23" fillId="0" borderId="1" xfId="0" applyFont="1" applyFill="1" applyBorder="1" applyAlignment="1">
      <alignment vertical="center" wrapText="1"/>
    </xf>
    <xf numFmtId="165" fontId="23" fillId="0" borderId="1" xfId="0" applyNumberFormat="1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6" fillId="0" borderId="1" xfId="0" applyFont="1" applyFill="1" applyBorder="1"/>
    <xf numFmtId="0" fontId="25" fillId="0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2" fillId="0" borderId="0" xfId="0" applyFont="1" applyFill="1" applyBorder="1" applyAlignment="1">
      <alignment vertical="top" wrapText="1"/>
    </xf>
    <xf numFmtId="16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0" xfId="0" applyFont="1" applyFill="1" applyAlignment="1">
      <alignment vertical="top" wrapTex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/>
    </xf>
  </cellXfs>
  <cellStyles count="5">
    <cellStyle name="Гиперссылка 2" xfId="2"/>
    <cellStyle name="Обычный" xfId="0" builtinId="0"/>
    <cellStyle name="Финансовый" xfId="1" builtinId="3"/>
    <cellStyle name="Финансовый 2" xfId="3"/>
    <cellStyle name="Финансовый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9"/>
  <sheetViews>
    <sheetView showZeros="0" zoomScale="115" zoomScaleNormal="11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Q3" sqref="Q3"/>
    </sheetView>
  </sheetViews>
  <sheetFormatPr defaultColWidth="9.109375" defaultRowHeight="13.2" x14ac:dyDescent="0.25"/>
  <cols>
    <col min="1" max="1" width="4" style="48" customWidth="1"/>
    <col min="2" max="2" width="40.5546875" style="1" customWidth="1"/>
    <col min="3" max="3" width="12.88671875" style="1" customWidth="1"/>
    <col min="4" max="4" width="9.88671875" style="1" customWidth="1"/>
    <col min="5" max="5" width="9.6640625" style="1" customWidth="1"/>
    <col min="6" max="6" width="10.109375" style="1" customWidth="1"/>
    <col min="7" max="8" width="8.33203125" style="1" customWidth="1"/>
    <col min="9" max="9" width="9.5546875" style="1" customWidth="1"/>
    <col min="10" max="10" width="9.88671875" style="1" customWidth="1"/>
    <col min="11" max="12" width="9.44140625" style="1" bestFit="1" customWidth="1"/>
    <col min="13" max="13" width="10.5546875" style="1" customWidth="1"/>
    <col min="14" max="14" width="10.44140625" style="1" customWidth="1"/>
    <col min="15" max="15" width="14" style="1" customWidth="1"/>
    <col min="16" max="16384" width="9.109375" style="46"/>
  </cols>
  <sheetData>
    <row r="1" spans="1:15" ht="17.399999999999999" x14ac:dyDescent="0.25">
      <c r="G1" s="4" t="s">
        <v>173</v>
      </c>
    </row>
    <row r="3" spans="1:15" ht="105.6" x14ac:dyDescent="0.25">
      <c r="A3" s="49" t="s">
        <v>1</v>
      </c>
      <c r="B3" s="5" t="s">
        <v>2</v>
      </c>
      <c r="C3" s="5" t="s">
        <v>3</v>
      </c>
      <c r="D3" s="5" t="s">
        <v>4</v>
      </c>
      <c r="E3" s="71" t="s">
        <v>5</v>
      </c>
      <c r="F3" s="71"/>
      <c r="G3" s="71"/>
      <c r="H3" s="71"/>
      <c r="I3" s="71"/>
      <c r="J3" s="5" t="s">
        <v>6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11</v>
      </c>
    </row>
    <row r="4" spans="1:15" x14ac:dyDescent="0.25">
      <c r="A4" s="50">
        <v>1</v>
      </c>
      <c r="B4" s="7">
        <v>2</v>
      </c>
      <c r="C4" s="7">
        <v>3</v>
      </c>
      <c r="D4" s="7">
        <v>4</v>
      </c>
      <c r="E4" s="72">
        <v>5</v>
      </c>
      <c r="F4" s="73"/>
      <c r="G4" s="73"/>
      <c r="H4" s="73"/>
      <c r="I4" s="74"/>
      <c r="J4" s="7">
        <v>6</v>
      </c>
      <c r="K4" s="7">
        <v>7</v>
      </c>
      <c r="L4" s="7">
        <v>8</v>
      </c>
      <c r="M4" s="7">
        <v>9</v>
      </c>
      <c r="N4" s="7">
        <v>10</v>
      </c>
      <c r="O4" s="7">
        <v>11</v>
      </c>
    </row>
    <row r="5" spans="1:15" x14ac:dyDescent="0.25">
      <c r="A5" s="51"/>
      <c r="B5" s="52"/>
      <c r="C5" s="52"/>
      <c r="D5" s="52"/>
      <c r="E5" s="5" t="s">
        <v>12</v>
      </c>
      <c r="F5" s="5" t="s">
        <v>13</v>
      </c>
      <c r="G5" s="5" t="s">
        <v>14</v>
      </c>
      <c r="H5" s="5" t="s">
        <v>15</v>
      </c>
      <c r="I5" s="5" t="s">
        <v>16</v>
      </c>
      <c r="J5" s="52"/>
      <c r="K5" s="52"/>
      <c r="L5" s="52"/>
      <c r="M5" s="52"/>
      <c r="N5" s="52"/>
      <c r="O5" s="52"/>
    </row>
    <row r="6" spans="1:15" customFormat="1" ht="15" customHeight="1" x14ac:dyDescent="0.3">
      <c r="A6" s="53" t="s">
        <v>17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5"/>
    </row>
    <row r="7" spans="1:15" s="57" customFormat="1" ht="39.6" x14ac:dyDescent="0.3">
      <c r="A7" s="49">
        <v>1</v>
      </c>
      <c r="B7" s="17" t="s">
        <v>174</v>
      </c>
      <c r="C7" s="16" t="s">
        <v>32</v>
      </c>
      <c r="D7" s="56">
        <f>J7-E7</f>
        <v>0</v>
      </c>
      <c r="E7" s="56">
        <f>SUM(F7:I7)</f>
        <v>4228465</v>
      </c>
      <c r="F7" s="56"/>
      <c r="G7" s="56"/>
      <c r="H7" s="56"/>
      <c r="I7" s="56">
        <v>4228465</v>
      </c>
      <c r="J7" s="56">
        <v>4228465</v>
      </c>
      <c r="K7" s="5" t="s">
        <v>57</v>
      </c>
      <c r="L7" s="5">
        <v>2016</v>
      </c>
      <c r="M7" s="5" t="s">
        <v>45</v>
      </c>
      <c r="N7" s="5" t="s">
        <v>35</v>
      </c>
      <c r="O7" s="49" t="s">
        <v>175</v>
      </c>
    </row>
    <row r="8" spans="1:15" s="57" customFormat="1" ht="52.8" x14ac:dyDescent="0.3">
      <c r="A8" s="16">
        <f t="shared" ref="A8:A29" si="0">A7+1</f>
        <v>2</v>
      </c>
      <c r="B8" s="17" t="s">
        <v>176</v>
      </c>
      <c r="C8" s="16" t="s">
        <v>32</v>
      </c>
      <c r="D8" s="56">
        <f>J8-E8</f>
        <v>0</v>
      </c>
      <c r="E8" s="56">
        <f>SUM(F8:I8)</f>
        <v>1262137</v>
      </c>
      <c r="F8" s="56"/>
      <c r="G8" s="56"/>
      <c r="H8" s="56"/>
      <c r="I8" s="56">
        <v>1262137</v>
      </c>
      <c r="J8" s="56">
        <v>1262137</v>
      </c>
      <c r="K8" s="5" t="s">
        <v>177</v>
      </c>
      <c r="L8" s="5">
        <v>2018</v>
      </c>
      <c r="M8" s="5" t="s">
        <v>45</v>
      </c>
      <c r="N8" s="5" t="s">
        <v>35</v>
      </c>
      <c r="O8" s="49" t="s">
        <v>178</v>
      </c>
    </row>
    <row r="9" spans="1:15" ht="39.6" x14ac:dyDescent="0.25">
      <c r="A9" s="16">
        <f t="shared" si="0"/>
        <v>3</v>
      </c>
      <c r="B9" s="17" t="s">
        <v>179</v>
      </c>
      <c r="C9" s="5" t="s">
        <v>19</v>
      </c>
      <c r="D9" s="19">
        <v>0</v>
      </c>
      <c r="E9" s="19">
        <v>4322</v>
      </c>
      <c r="F9" s="19"/>
      <c r="G9" s="19"/>
      <c r="H9" s="19"/>
      <c r="I9" s="19">
        <v>4322</v>
      </c>
      <c r="J9" s="18">
        <v>4322</v>
      </c>
      <c r="K9" s="5" t="s">
        <v>180</v>
      </c>
      <c r="L9" s="5">
        <v>2014</v>
      </c>
      <c r="M9" s="5" t="s">
        <v>45</v>
      </c>
      <c r="N9" s="5" t="s">
        <v>35</v>
      </c>
      <c r="O9" s="5" t="s">
        <v>181</v>
      </c>
    </row>
    <row r="10" spans="1:15" ht="118.8" x14ac:dyDescent="0.25">
      <c r="A10" s="16">
        <f t="shared" si="0"/>
        <v>4</v>
      </c>
      <c r="B10" s="17" t="s">
        <v>182</v>
      </c>
      <c r="C10" s="5" t="s">
        <v>19</v>
      </c>
      <c r="D10" s="19">
        <v>233799</v>
      </c>
      <c r="E10" s="19">
        <v>172500</v>
      </c>
      <c r="F10" s="19"/>
      <c r="G10" s="19">
        <v>172000</v>
      </c>
      <c r="H10" s="19"/>
      <c r="I10" s="19">
        <v>500</v>
      </c>
      <c r="J10" s="18">
        <v>406299</v>
      </c>
      <c r="K10" s="5" t="s">
        <v>183</v>
      </c>
      <c r="L10" s="16">
        <v>2014</v>
      </c>
      <c r="M10" s="5" t="s">
        <v>45</v>
      </c>
      <c r="N10" s="5" t="s">
        <v>35</v>
      </c>
      <c r="O10" s="5" t="s">
        <v>184</v>
      </c>
    </row>
    <row r="11" spans="1:15" ht="79.2" x14ac:dyDescent="0.25">
      <c r="A11" s="16">
        <f t="shared" si="0"/>
        <v>5</v>
      </c>
      <c r="B11" s="17" t="s">
        <v>18</v>
      </c>
      <c r="C11" s="5" t="s">
        <v>19</v>
      </c>
      <c r="D11" s="18"/>
      <c r="E11" s="18"/>
      <c r="F11" s="18"/>
      <c r="G11" s="18"/>
      <c r="H11" s="18"/>
      <c r="I11" s="18"/>
      <c r="J11" s="18"/>
      <c r="K11" s="5"/>
      <c r="L11" s="5"/>
      <c r="M11" s="5" t="s">
        <v>185</v>
      </c>
      <c r="N11" s="5" t="s">
        <v>22</v>
      </c>
      <c r="O11" s="5" t="s">
        <v>23</v>
      </c>
    </row>
    <row r="12" spans="1:15" ht="39.6" x14ac:dyDescent="0.25">
      <c r="A12" s="16">
        <f t="shared" si="0"/>
        <v>6</v>
      </c>
      <c r="B12" s="17" t="s">
        <v>186</v>
      </c>
      <c r="C12" s="5" t="s">
        <v>19</v>
      </c>
      <c r="D12" s="19">
        <v>849000</v>
      </c>
      <c r="E12" s="19">
        <v>0</v>
      </c>
      <c r="F12" s="19"/>
      <c r="G12" s="18"/>
      <c r="H12" s="18"/>
      <c r="I12" s="18"/>
      <c r="J12" s="18">
        <v>849000</v>
      </c>
      <c r="K12" s="5" t="s">
        <v>187</v>
      </c>
      <c r="L12" s="5"/>
      <c r="M12" s="5" t="s">
        <v>92</v>
      </c>
      <c r="N12" s="5" t="s">
        <v>22</v>
      </c>
      <c r="O12" s="5" t="s">
        <v>49</v>
      </c>
    </row>
    <row r="13" spans="1:15" ht="39.6" x14ac:dyDescent="0.25">
      <c r="A13" s="16">
        <f t="shared" si="0"/>
        <v>7</v>
      </c>
      <c r="B13" s="17" t="s">
        <v>188</v>
      </c>
      <c r="C13" s="5" t="s">
        <v>189</v>
      </c>
      <c r="D13" s="19">
        <v>0</v>
      </c>
      <c r="E13" s="19">
        <v>27223.9</v>
      </c>
      <c r="F13" s="19"/>
      <c r="G13" s="19">
        <v>5800</v>
      </c>
      <c r="H13" s="19">
        <v>21423.9</v>
      </c>
      <c r="I13" s="19"/>
      <c r="J13" s="19">
        <v>27223.9</v>
      </c>
      <c r="K13" s="58" t="s">
        <v>190</v>
      </c>
      <c r="L13" s="58" t="s">
        <v>191</v>
      </c>
      <c r="M13" s="5" t="s">
        <v>192</v>
      </c>
      <c r="N13" s="5" t="s">
        <v>193</v>
      </c>
      <c r="O13" s="5" t="s">
        <v>194</v>
      </c>
    </row>
    <row r="14" spans="1:15" ht="39.6" x14ac:dyDescent="0.25">
      <c r="A14" s="16">
        <f t="shared" si="0"/>
        <v>8</v>
      </c>
      <c r="B14" s="17" t="s">
        <v>195</v>
      </c>
      <c r="C14" s="5" t="s">
        <v>189</v>
      </c>
      <c r="D14" s="19">
        <v>0</v>
      </c>
      <c r="E14" s="19">
        <v>23430.400000000001</v>
      </c>
      <c r="F14" s="19"/>
      <c r="G14" s="19">
        <v>5300</v>
      </c>
      <c r="H14" s="19">
        <v>18130.400000000001</v>
      </c>
      <c r="I14" s="19"/>
      <c r="J14" s="19">
        <v>23430.400000000001</v>
      </c>
      <c r="K14" s="58" t="s">
        <v>190</v>
      </c>
      <c r="L14" s="58" t="s">
        <v>191</v>
      </c>
      <c r="M14" s="5" t="s">
        <v>192</v>
      </c>
      <c r="N14" s="5" t="s">
        <v>193</v>
      </c>
      <c r="O14" s="5" t="s">
        <v>194</v>
      </c>
    </row>
    <row r="15" spans="1:15" ht="52.8" x14ac:dyDescent="0.25">
      <c r="A15" s="16">
        <f t="shared" si="0"/>
        <v>9</v>
      </c>
      <c r="B15" s="17" t="s">
        <v>196</v>
      </c>
      <c r="C15" s="5" t="s">
        <v>189</v>
      </c>
      <c r="D15" s="19">
        <v>0</v>
      </c>
      <c r="E15" s="19">
        <v>69397.899999999994</v>
      </c>
      <c r="F15" s="19"/>
      <c r="G15" s="19">
        <v>22127.3</v>
      </c>
      <c r="H15" s="19">
        <v>47270.6</v>
      </c>
      <c r="I15" s="19"/>
      <c r="J15" s="19">
        <v>69397.899999999994</v>
      </c>
      <c r="K15" s="58" t="s">
        <v>190</v>
      </c>
      <c r="L15" s="58" t="s">
        <v>191</v>
      </c>
      <c r="M15" s="5" t="s">
        <v>197</v>
      </c>
      <c r="N15" s="5" t="s">
        <v>35</v>
      </c>
      <c r="O15" s="5" t="s">
        <v>194</v>
      </c>
    </row>
    <row r="16" spans="1:15" ht="39.6" x14ac:dyDescent="0.25">
      <c r="A16" s="16">
        <f t="shared" si="0"/>
        <v>10</v>
      </c>
      <c r="B16" s="17" t="s">
        <v>198</v>
      </c>
      <c r="C16" s="5" t="s">
        <v>189</v>
      </c>
      <c r="D16" s="19">
        <v>0</v>
      </c>
      <c r="E16" s="19">
        <v>13340.1</v>
      </c>
      <c r="F16" s="19"/>
      <c r="G16" s="19">
        <v>10754.6</v>
      </c>
      <c r="H16" s="19">
        <v>2585.5</v>
      </c>
      <c r="I16" s="19"/>
      <c r="J16" s="19">
        <v>13340.1</v>
      </c>
      <c r="K16" s="58">
        <v>2013</v>
      </c>
      <c r="L16" s="58" t="s">
        <v>199</v>
      </c>
      <c r="M16" s="5" t="s">
        <v>200</v>
      </c>
      <c r="N16" s="5" t="s">
        <v>193</v>
      </c>
      <c r="O16" s="5" t="s">
        <v>194</v>
      </c>
    </row>
    <row r="17" spans="1:15" ht="39.6" x14ac:dyDescent="0.25">
      <c r="A17" s="16">
        <f t="shared" si="0"/>
        <v>11</v>
      </c>
      <c r="B17" s="17" t="s">
        <v>201</v>
      </c>
      <c r="C17" s="5" t="s">
        <v>189</v>
      </c>
      <c r="D17" s="19">
        <v>0</v>
      </c>
      <c r="E17" s="19">
        <v>0</v>
      </c>
      <c r="F17" s="19"/>
      <c r="G17" s="19"/>
      <c r="H17" s="19">
        <v>0</v>
      </c>
      <c r="I17" s="19"/>
      <c r="J17" s="19">
        <v>0</v>
      </c>
      <c r="K17" s="58" t="s">
        <v>199</v>
      </c>
      <c r="L17" s="58"/>
      <c r="M17" s="5" t="s">
        <v>202</v>
      </c>
      <c r="N17" s="5" t="s">
        <v>45</v>
      </c>
      <c r="O17" s="5" t="s">
        <v>194</v>
      </c>
    </row>
    <row r="18" spans="1:15" ht="39.6" x14ac:dyDescent="0.25">
      <c r="A18" s="16">
        <f t="shared" si="0"/>
        <v>12</v>
      </c>
      <c r="B18" s="17" t="s">
        <v>203</v>
      </c>
      <c r="C18" s="5" t="s">
        <v>189</v>
      </c>
      <c r="D18" s="19">
        <v>0</v>
      </c>
      <c r="E18" s="19">
        <v>17773.5</v>
      </c>
      <c r="F18" s="19"/>
      <c r="G18" s="19">
        <v>9241.4</v>
      </c>
      <c r="H18" s="19">
        <v>8532.1</v>
      </c>
      <c r="I18" s="19"/>
      <c r="J18" s="19">
        <v>17773.5</v>
      </c>
      <c r="K18" s="58" t="s">
        <v>199</v>
      </c>
      <c r="L18" s="58" t="s">
        <v>199</v>
      </c>
      <c r="M18" s="5" t="s">
        <v>204</v>
      </c>
      <c r="N18" s="5" t="s">
        <v>193</v>
      </c>
      <c r="O18" s="5" t="s">
        <v>194</v>
      </c>
    </row>
    <row r="19" spans="1:15" ht="39.6" x14ac:dyDescent="0.25">
      <c r="A19" s="16">
        <f t="shared" si="0"/>
        <v>13</v>
      </c>
      <c r="B19" s="17" t="s">
        <v>205</v>
      </c>
      <c r="C19" s="5" t="s">
        <v>189</v>
      </c>
      <c r="D19" s="19">
        <v>0</v>
      </c>
      <c r="E19" s="19">
        <v>2732.6</v>
      </c>
      <c r="F19" s="19"/>
      <c r="G19" s="19">
        <v>0</v>
      </c>
      <c r="H19" s="19">
        <v>2732.6</v>
      </c>
      <c r="I19" s="19"/>
      <c r="J19" s="19">
        <v>2732.6</v>
      </c>
      <c r="K19" s="58" t="s">
        <v>199</v>
      </c>
      <c r="L19" s="58" t="s">
        <v>199</v>
      </c>
      <c r="M19" s="5" t="s">
        <v>206</v>
      </c>
      <c r="N19" s="5" t="s">
        <v>193</v>
      </c>
      <c r="O19" s="5" t="s">
        <v>194</v>
      </c>
    </row>
    <row r="20" spans="1:15" ht="39.6" x14ac:dyDescent="0.25">
      <c r="A20" s="16">
        <f t="shared" si="0"/>
        <v>14</v>
      </c>
      <c r="B20" s="17" t="s">
        <v>207</v>
      </c>
      <c r="C20" s="5" t="s">
        <v>189</v>
      </c>
      <c r="D20" s="19">
        <v>0</v>
      </c>
      <c r="E20" s="19">
        <v>51644.100000000006</v>
      </c>
      <c r="F20" s="19"/>
      <c r="G20" s="19">
        <v>31060.2</v>
      </c>
      <c r="H20" s="19">
        <v>20583.900000000001</v>
      </c>
      <c r="I20" s="19"/>
      <c r="J20" s="19">
        <v>51644.1</v>
      </c>
      <c r="K20" s="58" t="s">
        <v>199</v>
      </c>
      <c r="L20" s="58" t="s">
        <v>199</v>
      </c>
      <c r="M20" s="5" t="s">
        <v>208</v>
      </c>
      <c r="N20" s="5" t="s">
        <v>193</v>
      </c>
      <c r="O20" s="5" t="s">
        <v>194</v>
      </c>
    </row>
    <row r="21" spans="1:15" ht="52.8" x14ac:dyDescent="0.25">
      <c r="A21" s="16">
        <f t="shared" si="0"/>
        <v>15</v>
      </c>
      <c r="B21" s="17" t="s">
        <v>209</v>
      </c>
      <c r="C21" s="5" t="s">
        <v>189</v>
      </c>
      <c r="D21" s="19">
        <v>0</v>
      </c>
      <c r="E21" s="19">
        <v>28165.300000000003</v>
      </c>
      <c r="F21" s="19"/>
      <c r="G21" s="19">
        <v>22659.7</v>
      </c>
      <c r="H21" s="19">
        <v>5505.6</v>
      </c>
      <c r="I21" s="19"/>
      <c r="J21" s="19">
        <v>28165.3</v>
      </c>
      <c r="K21" s="58" t="s">
        <v>199</v>
      </c>
      <c r="L21" s="58" t="s">
        <v>199</v>
      </c>
      <c r="M21" s="5" t="s">
        <v>210</v>
      </c>
      <c r="N21" s="5" t="s">
        <v>193</v>
      </c>
      <c r="O21" s="5" t="s">
        <v>194</v>
      </c>
    </row>
    <row r="22" spans="1:15" ht="39.6" x14ac:dyDescent="0.25">
      <c r="A22" s="16">
        <f t="shared" si="0"/>
        <v>16</v>
      </c>
      <c r="B22" s="17" t="s">
        <v>211</v>
      </c>
      <c r="C22" s="5" t="s">
        <v>189</v>
      </c>
      <c r="D22" s="19">
        <v>0</v>
      </c>
      <c r="E22" s="19">
        <v>9593.1</v>
      </c>
      <c r="F22" s="19"/>
      <c r="G22" s="19">
        <v>6971.1</v>
      </c>
      <c r="H22" s="19">
        <v>2622</v>
      </c>
      <c r="I22" s="19"/>
      <c r="J22" s="19">
        <v>9593.1</v>
      </c>
      <c r="K22" s="58" t="s">
        <v>199</v>
      </c>
      <c r="L22" s="58" t="s">
        <v>199</v>
      </c>
      <c r="M22" s="5" t="s">
        <v>212</v>
      </c>
      <c r="N22" s="5" t="s">
        <v>193</v>
      </c>
      <c r="O22" s="5" t="s">
        <v>194</v>
      </c>
    </row>
    <row r="23" spans="1:15" ht="39.6" x14ac:dyDescent="0.25">
      <c r="A23" s="16">
        <f t="shared" si="0"/>
        <v>17</v>
      </c>
      <c r="B23" s="17" t="s">
        <v>213</v>
      </c>
      <c r="C23" s="5" t="s">
        <v>189</v>
      </c>
      <c r="D23" s="19">
        <v>0</v>
      </c>
      <c r="E23" s="19">
        <v>11716</v>
      </c>
      <c r="F23" s="19"/>
      <c r="G23" s="19">
        <v>10659.7</v>
      </c>
      <c r="H23" s="19">
        <v>1056.3</v>
      </c>
      <c r="I23" s="19"/>
      <c r="J23" s="19">
        <v>11716</v>
      </c>
      <c r="K23" s="58" t="s">
        <v>199</v>
      </c>
      <c r="L23" s="58" t="s">
        <v>199</v>
      </c>
      <c r="M23" s="5" t="s">
        <v>214</v>
      </c>
      <c r="N23" s="5" t="s">
        <v>193</v>
      </c>
      <c r="O23" s="5" t="s">
        <v>194</v>
      </c>
    </row>
    <row r="24" spans="1:15" ht="39.6" x14ac:dyDescent="0.25">
      <c r="A24" s="16">
        <f t="shared" si="0"/>
        <v>18</v>
      </c>
      <c r="B24" s="17" t="s">
        <v>215</v>
      </c>
      <c r="C24" s="5" t="s">
        <v>189</v>
      </c>
      <c r="D24" s="19">
        <v>0</v>
      </c>
      <c r="E24" s="19">
        <v>3969.6</v>
      </c>
      <c r="F24" s="19"/>
      <c r="G24" s="19">
        <v>2453.1999999999998</v>
      </c>
      <c r="H24" s="19">
        <v>1516.4</v>
      </c>
      <c r="I24" s="19"/>
      <c r="J24" s="19">
        <v>3969.6</v>
      </c>
      <c r="K24" s="58" t="s">
        <v>199</v>
      </c>
      <c r="L24" s="58" t="s">
        <v>199</v>
      </c>
      <c r="M24" s="5" t="s">
        <v>216</v>
      </c>
      <c r="N24" s="5" t="s">
        <v>193</v>
      </c>
      <c r="O24" s="5" t="s">
        <v>194</v>
      </c>
    </row>
    <row r="25" spans="1:15" ht="26.4" x14ac:dyDescent="0.25">
      <c r="A25" s="16">
        <f t="shared" si="0"/>
        <v>19</v>
      </c>
      <c r="B25" s="17" t="s">
        <v>217</v>
      </c>
      <c r="C25" s="5" t="s">
        <v>189</v>
      </c>
      <c r="D25" s="19">
        <v>0</v>
      </c>
      <c r="E25" s="19">
        <v>1226.0999999999999</v>
      </c>
      <c r="F25" s="19"/>
      <c r="G25" s="19">
        <v>0</v>
      </c>
      <c r="H25" s="19">
        <v>1226.0999999999999</v>
      </c>
      <c r="I25" s="19"/>
      <c r="J25" s="19">
        <v>1226.0999999999999</v>
      </c>
      <c r="K25" s="58" t="s">
        <v>199</v>
      </c>
      <c r="L25" s="58" t="s">
        <v>199</v>
      </c>
      <c r="M25" s="5"/>
      <c r="N25" s="5" t="s">
        <v>193</v>
      </c>
      <c r="O25" s="5" t="s">
        <v>194</v>
      </c>
    </row>
    <row r="26" spans="1:15" ht="39.6" x14ac:dyDescent="0.25">
      <c r="A26" s="16">
        <f t="shared" si="0"/>
        <v>20</v>
      </c>
      <c r="B26" s="17" t="s">
        <v>218</v>
      </c>
      <c r="C26" s="5" t="s">
        <v>189</v>
      </c>
      <c r="D26" s="19">
        <v>0</v>
      </c>
      <c r="E26" s="19">
        <v>78370.7</v>
      </c>
      <c r="F26" s="19"/>
      <c r="G26" s="19">
        <v>29800</v>
      </c>
      <c r="H26" s="19">
        <v>48570.7</v>
      </c>
      <c r="I26" s="19"/>
      <c r="J26" s="19">
        <v>78370.7</v>
      </c>
      <c r="K26" s="58" t="s">
        <v>191</v>
      </c>
      <c r="L26" s="58" t="s">
        <v>191</v>
      </c>
      <c r="M26" s="5" t="s">
        <v>219</v>
      </c>
      <c r="N26" s="5" t="s">
        <v>35</v>
      </c>
      <c r="O26" s="5" t="s">
        <v>194</v>
      </c>
    </row>
    <row r="27" spans="1:15" ht="39.6" x14ac:dyDescent="0.25">
      <c r="A27" s="16">
        <f t="shared" si="0"/>
        <v>21</v>
      </c>
      <c r="B27" s="17" t="s">
        <v>220</v>
      </c>
      <c r="C27" s="5" t="s">
        <v>189</v>
      </c>
      <c r="D27" s="19">
        <v>0</v>
      </c>
      <c r="E27" s="19">
        <v>9559.1</v>
      </c>
      <c r="F27" s="19"/>
      <c r="G27" s="19">
        <v>2500</v>
      </c>
      <c r="H27" s="19">
        <v>7059.1</v>
      </c>
      <c r="I27" s="19"/>
      <c r="J27" s="19">
        <v>9559.1</v>
      </c>
      <c r="K27" s="58" t="s">
        <v>191</v>
      </c>
      <c r="L27" s="58" t="s">
        <v>191</v>
      </c>
      <c r="M27" s="5" t="s">
        <v>221</v>
      </c>
      <c r="N27" s="5" t="s">
        <v>35</v>
      </c>
      <c r="O27" s="5" t="s">
        <v>194</v>
      </c>
    </row>
    <row r="28" spans="1:15" ht="39.6" x14ac:dyDescent="0.25">
      <c r="A28" s="16">
        <f t="shared" si="0"/>
        <v>22</v>
      </c>
      <c r="B28" s="17" t="s">
        <v>222</v>
      </c>
      <c r="C28" s="5" t="s">
        <v>189</v>
      </c>
      <c r="D28" s="19">
        <v>0</v>
      </c>
      <c r="E28" s="19">
        <v>49124.800000000003</v>
      </c>
      <c r="F28" s="19"/>
      <c r="G28" s="19">
        <v>20000</v>
      </c>
      <c r="H28" s="19">
        <v>29124.799999999999</v>
      </c>
      <c r="I28" s="19"/>
      <c r="J28" s="19">
        <v>49124.800000000003</v>
      </c>
      <c r="K28" s="58" t="s">
        <v>223</v>
      </c>
      <c r="L28" s="58" t="s">
        <v>223</v>
      </c>
      <c r="M28" s="5" t="s">
        <v>224</v>
      </c>
      <c r="N28" s="5" t="s">
        <v>35</v>
      </c>
      <c r="O28" s="5" t="s">
        <v>194</v>
      </c>
    </row>
    <row r="29" spans="1:15" ht="39.6" x14ac:dyDescent="0.25">
      <c r="A29" s="16">
        <f t="shared" si="0"/>
        <v>23</v>
      </c>
      <c r="B29" s="17" t="s">
        <v>225</v>
      </c>
      <c r="C29" s="5" t="s">
        <v>189</v>
      </c>
      <c r="D29" s="19">
        <v>0</v>
      </c>
      <c r="E29" s="19">
        <v>63926.1</v>
      </c>
      <c r="F29" s="19"/>
      <c r="G29" s="19">
        <v>20000</v>
      </c>
      <c r="H29" s="19">
        <v>43926.1</v>
      </c>
      <c r="I29" s="19"/>
      <c r="J29" s="19">
        <v>63926.1</v>
      </c>
      <c r="K29" s="58" t="s">
        <v>223</v>
      </c>
      <c r="L29" s="58" t="s">
        <v>223</v>
      </c>
      <c r="M29" s="5" t="s">
        <v>226</v>
      </c>
      <c r="N29" s="5" t="s">
        <v>35</v>
      </c>
      <c r="O29" s="5" t="s">
        <v>194</v>
      </c>
    </row>
    <row r="30" spans="1:15" customFormat="1" ht="15" customHeight="1" x14ac:dyDescent="0.3">
      <c r="A30" s="53" t="s">
        <v>40</v>
      </c>
      <c r="B30" s="54"/>
      <c r="C30" s="54"/>
      <c r="D30" s="59"/>
      <c r="E30" s="59"/>
      <c r="F30" s="59"/>
      <c r="G30" s="59"/>
      <c r="H30" s="59"/>
      <c r="I30" s="59"/>
      <c r="J30" s="59"/>
      <c r="K30" s="54"/>
      <c r="L30" s="54"/>
      <c r="M30" s="55"/>
    </row>
    <row r="31" spans="1:15" ht="39.6" x14ac:dyDescent="0.25">
      <c r="A31" s="49">
        <v>1</v>
      </c>
      <c r="B31" s="17" t="s">
        <v>227</v>
      </c>
      <c r="C31" s="5"/>
      <c r="D31" s="19"/>
      <c r="E31" s="19">
        <v>74117</v>
      </c>
      <c r="F31" s="19"/>
      <c r="G31" s="18">
        <v>36121</v>
      </c>
      <c r="H31" s="18">
        <v>22312</v>
      </c>
      <c r="I31" s="18">
        <v>15684</v>
      </c>
      <c r="J31" s="18">
        <v>184300</v>
      </c>
      <c r="K31" s="43" t="s">
        <v>228</v>
      </c>
      <c r="L31" s="44">
        <v>2014</v>
      </c>
      <c r="M31" s="5" t="s">
        <v>229</v>
      </c>
      <c r="N31" s="5" t="s">
        <v>35</v>
      </c>
      <c r="O31" s="5" t="s">
        <v>230</v>
      </c>
    </row>
    <row r="32" spans="1:15" ht="39.6" x14ac:dyDescent="0.25">
      <c r="A32" s="49">
        <v>2</v>
      </c>
      <c r="B32" s="17" t="s">
        <v>231</v>
      </c>
      <c r="C32" s="5" t="s">
        <v>19</v>
      </c>
      <c r="D32" s="19">
        <v>0</v>
      </c>
      <c r="E32" s="19">
        <v>247200</v>
      </c>
      <c r="F32" s="19"/>
      <c r="G32" s="19">
        <v>247200</v>
      </c>
      <c r="H32" s="19"/>
      <c r="I32" s="19"/>
      <c r="J32" s="18">
        <v>247200</v>
      </c>
      <c r="K32" s="5" t="s">
        <v>232</v>
      </c>
      <c r="L32" s="16">
        <v>2015</v>
      </c>
      <c r="M32" s="5" t="s">
        <v>233</v>
      </c>
      <c r="N32" s="5" t="s">
        <v>22</v>
      </c>
      <c r="O32" s="5" t="s">
        <v>140</v>
      </c>
    </row>
    <row r="33" spans="1:15" ht="39.75" customHeight="1" x14ac:dyDescent="0.25">
      <c r="A33" s="49">
        <v>3</v>
      </c>
      <c r="B33" s="17" t="s">
        <v>234</v>
      </c>
      <c r="C33" s="5"/>
      <c r="D33" s="19"/>
      <c r="E33" s="19">
        <v>29054</v>
      </c>
      <c r="F33" s="19"/>
      <c r="G33" s="18">
        <v>6084</v>
      </c>
      <c r="H33" s="18">
        <v>8958</v>
      </c>
      <c r="I33" s="18">
        <v>14012</v>
      </c>
      <c r="J33" s="18">
        <v>32000</v>
      </c>
      <c r="K33" s="5" t="s">
        <v>235</v>
      </c>
      <c r="L33" s="44">
        <v>2014</v>
      </c>
      <c r="M33" s="5" t="s">
        <v>236</v>
      </c>
      <c r="N33" s="60" t="s">
        <v>193</v>
      </c>
      <c r="O33" s="5" t="s">
        <v>230</v>
      </c>
    </row>
    <row r="34" spans="1:15" customFormat="1" ht="15" customHeight="1" x14ac:dyDescent="0.3">
      <c r="A34" s="53" t="s">
        <v>41</v>
      </c>
      <c r="B34" s="54"/>
      <c r="C34" s="54"/>
      <c r="D34" s="59"/>
      <c r="E34" s="59"/>
      <c r="F34" s="59"/>
      <c r="G34" s="59"/>
      <c r="H34" s="59"/>
      <c r="I34" s="59"/>
      <c r="J34" s="59"/>
      <c r="K34" s="54"/>
      <c r="L34" s="54"/>
      <c r="M34" s="54"/>
      <c r="N34" s="61"/>
      <c r="O34" s="61"/>
    </row>
    <row r="35" spans="1:15" ht="39" customHeight="1" x14ac:dyDescent="0.25">
      <c r="A35" s="49">
        <v>1</v>
      </c>
      <c r="B35" s="17" t="s">
        <v>237</v>
      </c>
      <c r="C35" s="5" t="s">
        <v>19</v>
      </c>
      <c r="D35" s="19">
        <v>0</v>
      </c>
      <c r="E35" s="19">
        <v>0</v>
      </c>
      <c r="F35" s="19"/>
      <c r="G35" s="19"/>
      <c r="H35" s="19"/>
      <c r="I35" s="19"/>
      <c r="J35" s="18"/>
      <c r="K35" s="5">
        <v>2014</v>
      </c>
      <c r="L35" s="16"/>
      <c r="M35" s="5" t="s">
        <v>238</v>
      </c>
      <c r="N35" s="5" t="s">
        <v>22</v>
      </c>
      <c r="O35" s="5" t="s">
        <v>140</v>
      </c>
    </row>
    <row r="36" spans="1:15" ht="66" x14ac:dyDescent="0.25">
      <c r="A36" s="49">
        <f>A35+1</f>
        <v>2</v>
      </c>
      <c r="B36" s="17" t="s">
        <v>239</v>
      </c>
      <c r="C36" s="5" t="s">
        <v>19</v>
      </c>
      <c r="D36" s="19">
        <v>0</v>
      </c>
      <c r="E36" s="19">
        <v>17500</v>
      </c>
      <c r="F36" s="19"/>
      <c r="G36" s="18">
        <v>17500</v>
      </c>
      <c r="H36" s="19"/>
      <c r="I36" s="19"/>
      <c r="J36" s="18">
        <v>17500</v>
      </c>
      <c r="K36" s="5">
        <v>2014</v>
      </c>
      <c r="L36" s="16">
        <v>2014</v>
      </c>
      <c r="M36" s="5" t="s">
        <v>45</v>
      </c>
      <c r="N36" s="5" t="s">
        <v>35</v>
      </c>
      <c r="O36" s="5" t="s">
        <v>140</v>
      </c>
    </row>
    <row r="37" spans="1:15" customFormat="1" ht="15" customHeight="1" x14ac:dyDescent="0.3">
      <c r="A37" s="53" t="s">
        <v>42</v>
      </c>
      <c r="B37" s="54"/>
      <c r="C37" s="54"/>
      <c r="D37" s="59"/>
      <c r="E37" s="59"/>
      <c r="F37" s="59"/>
      <c r="G37" s="59"/>
      <c r="H37" s="59"/>
      <c r="I37" s="59"/>
      <c r="J37" s="59"/>
      <c r="K37" s="54"/>
      <c r="L37" s="54"/>
      <c r="M37" s="55"/>
    </row>
    <row r="38" spans="1:15" ht="39.6" x14ac:dyDescent="0.25">
      <c r="A38" s="49">
        <v>1</v>
      </c>
      <c r="B38" s="17" t="s">
        <v>43</v>
      </c>
      <c r="C38" s="5" t="s">
        <v>19</v>
      </c>
      <c r="D38" s="62">
        <v>14469800</v>
      </c>
      <c r="E38" s="62">
        <v>62136000</v>
      </c>
      <c r="F38" s="62">
        <v>62136000</v>
      </c>
      <c r="G38" s="63"/>
      <c r="H38" s="63"/>
      <c r="I38" s="63"/>
      <c r="J38" s="63">
        <v>76605800</v>
      </c>
      <c r="K38" s="5" t="s">
        <v>240</v>
      </c>
      <c r="L38" s="5"/>
      <c r="M38" s="5" t="s">
        <v>92</v>
      </c>
      <c r="N38" s="5" t="s">
        <v>22</v>
      </c>
      <c r="O38" s="5" t="s">
        <v>241</v>
      </c>
    </row>
    <row r="39" spans="1:15" ht="105.75" customHeight="1" x14ac:dyDescent="0.25">
      <c r="A39" s="49">
        <f>A38+1</f>
        <v>2</v>
      </c>
      <c r="B39" s="17" t="s">
        <v>242</v>
      </c>
      <c r="C39" s="5" t="s">
        <v>19</v>
      </c>
      <c r="D39" s="19">
        <v>0</v>
      </c>
      <c r="E39" s="19">
        <v>757514</v>
      </c>
      <c r="F39" s="18">
        <v>757514</v>
      </c>
      <c r="G39" s="18"/>
      <c r="H39" s="18"/>
      <c r="I39" s="18"/>
      <c r="J39" s="18">
        <v>757514</v>
      </c>
      <c r="K39" s="5" t="s">
        <v>180</v>
      </c>
      <c r="L39" s="5"/>
      <c r="M39" s="5" t="s">
        <v>243</v>
      </c>
      <c r="N39" s="5" t="s">
        <v>35</v>
      </c>
      <c r="O39" s="5" t="s">
        <v>49</v>
      </c>
    </row>
    <row r="40" spans="1:15" ht="52.8" x14ac:dyDescent="0.25">
      <c r="A40" s="16">
        <f>A39+1</f>
        <v>3</v>
      </c>
      <c r="B40" s="17" t="s">
        <v>244</v>
      </c>
      <c r="C40" s="16" t="s">
        <v>32</v>
      </c>
      <c r="D40" s="19">
        <v>4530500</v>
      </c>
      <c r="E40" s="19">
        <v>4700500</v>
      </c>
      <c r="F40" s="19">
        <v>4700500</v>
      </c>
      <c r="G40" s="18"/>
      <c r="H40" s="18"/>
      <c r="I40" s="18"/>
      <c r="J40" s="18">
        <v>9231000</v>
      </c>
      <c r="K40" s="5" t="s">
        <v>245</v>
      </c>
      <c r="L40" s="5" t="s">
        <v>245</v>
      </c>
      <c r="M40" s="5" t="s">
        <v>45</v>
      </c>
      <c r="N40" s="5" t="s">
        <v>71</v>
      </c>
      <c r="O40" s="5" t="s">
        <v>246</v>
      </c>
    </row>
    <row r="41" spans="1:15" ht="92.4" x14ac:dyDescent="0.25">
      <c r="A41" s="16">
        <v>4</v>
      </c>
      <c r="B41" s="17" t="s">
        <v>247</v>
      </c>
      <c r="C41" s="5" t="s">
        <v>189</v>
      </c>
      <c r="D41" s="64"/>
      <c r="E41" s="19">
        <v>44406.8</v>
      </c>
      <c r="F41" s="65"/>
      <c r="G41" s="19">
        <v>29745.5</v>
      </c>
      <c r="H41" s="63">
        <v>14661.3</v>
      </c>
      <c r="I41" s="63"/>
      <c r="J41" s="19">
        <v>44406.8</v>
      </c>
      <c r="K41" s="5" t="s">
        <v>248</v>
      </c>
      <c r="L41" s="5">
        <v>2014</v>
      </c>
      <c r="M41" s="5" t="s">
        <v>249</v>
      </c>
      <c r="N41" s="5" t="s">
        <v>35</v>
      </c>
      <c r="O41" s="5" t="s">
        <v>250</v>
      </c>
    </row>
    <row r="42" spans="1:15" customFormat="1" ht="15" customHeight="1" x14ac:dyDescent="0.3">
      <c r="A42" s="53" t="s">
        <v>67</v>
      </c>
      <c r="B42" s="54"/>
      <c r="C42" s="54"/>
      <c r="D42" s="59"/>
      <c r="E42" s="59"/>
      <c r="F42" s="59"/>
      <c r="G42" s="59"/>
      <c r="H42" s="59"/>
      <c r="I42" s="59"/>
      <c r="J42" s="59"/>
      <c r="K42" s="54"/>
      <c r="L42" s="54"/>
      <c r="M42" s="55"/>
    </row>
    <row r="43" spans="1:15" ht="39.6" x14ac:dyDescent="0.25">
      <c r="A43" s="16">
        <v>1</v>
      </c>
      <c r="B43" s="17" t="s">
        <v>251</v>
      </c>
      <c r="C43" s="16" t="s">
        <v>32</v>
      </c>
      <c r="D43" s="18">
        <v>4500000</v>
      </c>
      <c r="E43" s="19"/>
      <c r="F43" s="19"/>
      <c r="G43" s="18"/>
      <c r="H43" s="18"/>
      <c r="I43" s="18"/>
      <c r="J43" s="18">
        <v>4500000</v>
      </c>
      <c r="K43" s="5" t="s">
        <v>38</v>
      </c>
      <c r="L43" s="5">
        <v>2017</v>
      </c>
      <c r="M43" s="5" t="s">
        <v>71</v>
      </c>
      <c r="N43" s="5" t="s">
        <v>71</v>
      </c>
      <c r="O43" s="5" t="s">
        <v>252</v>
      </c>
    </row>
    <row r="44" spans="1:15" ht="26.4" x14ac:dyDescent="0.25">
      <c r="A44" s="16">
        <v>2</v>
      </c>
      <c r="B44" s="17" t="s">
        <v>253</v>
      </c>
      <c r="C44" s="16" t="s">
        <v>32</v>
      </c>
      <c r="D44" s="19">
        <v>4500000</v>
      </c>
      <c r="E44" s="19">
        <v>0</v>
      </c>
      <c r="F44" s="19"/>
      <c r="G44" s="18"/>
      <c r="H44" s="18"/>
      <c r="I44" s="18"/>
      <c r="J44" s="18">
        <v>4500000</v>
      </c>
      <c r="K44" s="5" t="s">
        <v>254</v>
      </c>
      <c r="L44" s="5"/>
      <c r="M44" s="5"/>
      <c r="N44" s="16"/>
      <c r="O44" s="5" t="s">
        <v>255</v>
      </c>
    </row>
    <row r="45" spans="1:15" ht="52.8" x14ac:dyDescent="0.25">
      <c r="A45" s="16">
        <v>3</v>
      </c>
      <c r="B45" s="17" t="s">
        <v>256</v>
      </c>
      <c r="C45" s="16" t="s">
        <v>32</v>
      </c>
      <c r="D45" s="19">
        <f>J45-E45</f>
        <v>3351000</v>
      </c>
      <c r="E45" s="19">
        <f>SUM(F45:I45)</f>
        <v>155214</v>
      </c>
      <c r="F45" s="19"/>
      <c r="G45" s="18"/>
      <c r="H45" s="18"/>
      <c r="I45" s="18">
        <f>3214+3000+54000+80000+5000+10000</f>
        <v>155214</v>
      </c>
      <c r="J45" s="18">
        <f>(3214+3000+1000000+2500000)</f>
        <v>3506214</v>
      </c>
      <c r="K45" s="5" t="s">
        <v>135</v>
      </c>
      <c r="L45" s="5">
        <v>2016</v>
      </c>
      <c r="M45" s="5" t="s">
        <v>92</v>
      </c>
      <c r="N45" s="5" t="s">
        <v>22</v>
      </c>
      <c r="O45" s="5" t="s">
        <v>76</v>
      </c>
    </row>
    <row r="46" spans="1:15" customFormat="1" ht="15" customHeight="1" x14ac:dyDescent="0.3">
      <c r="A46" s="53" t="s">
        <v>93</v>
      </c>
      <c r="B46" s="54"/>
      <c r="C46" s="54"/>
      <c r="D46" s="59"/>
      <c r="E46" s="59"/>
      <c r="F46" s="59"/>
      <c r="G46" s="59"/>
      <c r="H46" s="59"/>
      <c r="I46" s="59"/>
      <c r="J46" s="59"/>
      <c r="K46" s="54"/>
      <c r="L46" s="54"/>
      <c r="M46" s="55"/>
    </row>
    <row r="47" spans="1:15" ht="26.4" x14ac:dyDescent="0.25">
      <c r="A47" s="16" t="e">
        <f>#REF!+1</f>
        <v>#REF!</v>
      </c>
      <c r="B47" s="17" t="s">
        <v>257</v>
      </c>
      <c r="C47" s="16" t="s">
        <v>32</v>
      </c>
      <c r="D47" s="19">
        <v>0</v>
      </c>
      <c r="E47" s="18">
        <v>1749629.6</v>
      </c>
      <c r="F47" s="19"/>
      <c r="G47" s="18"/>
      <c r="H47" s="18"/>
      <c r="I47" s="18">
        <v>1749629.6</v>
      </c>
      <c r="J47" s="18">
        <v>1749629.6</v>
      </c>
      <c r="K47" s="5" t="s">
        <v>180</v>
      </c>
      <c r="L47" s="5">
        <v>2014</v>
      </c>
      <c r="M47" s="5" t="s">
        <v>45</v>
      </c>
      <c r="N47" s="5" t="s">
        <v>35</v>
      </c>
      <c r="O47" s="5" t="s">
        <v>258</v>
      </c>
    </row>
    <row r="48" spans="1:15" ht="52.8" x14ac:dyDescent="0.25">
      <c r="A48" s="16" t="e">
        <f>A47+1</f>
        <v>#REF!</v>
      </c>
      <c r="B48" s="17" t="s">
        <v>259</v>
      </c>
      <c r="C48" s="16" t="s">
        <v>32</v>
      </c>
      <c r="D48" s="19">
        <v>1100000</v>
      </c>
      <c r="E48" s="19">
        <v>0</v>
      </c>
      <c r="F48" s="19"/>
      <c r="G48" s="18"/>
      <c r="H48" s="18"/>
      <c r="I48" s="18"/>
      <c r="J48" s="18">
        <v>1100000</v>
      </c>
      <c r="K48" s="5" t="s">
        <v>260</v>
      </c>
      <c r="L48" s="5">
        <v>2018</v>
      </c>
      <c r="M48" s="5" t="s">
        <v>92</v>
      </c>
      <c r="N48" s="5" t="s">
        <v>22</v>
      </c>
      <c r="O48" s="5" t="s">
        <v>261</v>
      </c>
    </row>
    <row r="49" spans="1:15" ht="26.4" x14ac:dyDescent="0.25">
      <c r="A49" s="16" t="e">
        <f>A48+1</f>
        <v>#REF!</v>
      </c>
      <c r="B49" s="17" t="s">
        <v>262</v>
      </c>
      <c r="C49" s="16" t="s">
        <v>32</v>
      </c>
      <c r="D49" s="19">
        <v>280000</v>
      </c>
      <c r="E49" s="19">
        <v>0</v>
      </c>
      <c r="F49" s="19"/>
      <c r="G49" s="18"/>
      <c r="H49" s="18"/>
      <c r="I49" s="18"/>
      <c r="J49" s="18">
        <v>280000</v>
      </c>
      <c r="K49" s="5">
        <v>2015</v>
      </c>
      <c r="L49" s="5">
        <v>2015</v>
      </c>
      <c r="M49" s="5" t="s">
        <v>45</v>
      </c>
      <c r="N49" s="5" t="s">
        <v>156</v>
      </c>
      <c r="O49" s="5" t="s">
        <v>263</v>
      </c>
    </row>
    <row r="50" spans="1:15" customFormat="1" ht="15" customHeight="1" x14ac:dyDescent="0.3">
      <c r="A50" s="53" t="s">
        <v>94</v>
      </c>
      <c r="B50" s="54"/>
      <c r="C50" s="54"/>
      <c r="D50" s="59"/>
      <c r="E50" s="59"/>
      <c r="F50" s="59"/>
      <c r="G50" s="59"/>
      <c r="H50" s="59"/>
      <c r="I50" s="59"/>
      <c r="J50" s="59"/>
      <c r="K50" s="54"/>
      <c r="L50" s="54"/>
      <c r="M50" s="55"/>
    </row>
    <row r="51" spans="1:15" ht="52.8" x14ac:dyDescent="0.25">
      <c r="A51" s="16" t="e">
        <f>#REF!+1</f>
        <v>#REF!</v>
      </c>
      <c r="B51" s="17" t="s">
        <v>264</v>
      </c>
      <c r="C51" s="16" t="s">
        <v>32</v>
      </c>
      <c r="D51" s="19"/>
      <c r="E51" s="19"/>
      <c r="F51" s="19"/>
      <c r="G51" s="18"/>
      <c r="H51" s="18"/>
      <c r="I51" s="18"/>
      <c r="J51" s="18"/>
      <c r="K51" s="5" t="s">
        <v>180</v>
      </c>
      <c r="L51" s="5">
        <v>2014</v>
      </c>
      <c r="M51" s="5" t="s">
        <v>45</v>
      </c>
      <c r="N51" s="5" t="s">
        <v>35</v>
      </c>
      <c r="O51" s="5" t="s">
        <v>265</v>
      </c>
    </row>
    <row r="52" spans="1:15" ht="48.75" customHeight="1" x14ac:dyDescent="0.25">
      <c r="A52" s="16" t="e">
        <f>A51+1</f>
        <v>#REF!</v>
      </c>
      <c r="B52" s="17" t="s">
        <v>266</v>
      </c>
      <c r="C52" s="16" t="s">
        <v>32</v>
      </c>
      <c r="D52" s="19">
        <v>0</v>
      </c>
      <c r="E52" s="19">
        <v>0</v>
      </c>
      <c r="F52" s="19"/>
      <c r="G52" s="18"/>
      <c r="H52" s="18"/>
      <c r="I52" s="18"/>
      <c r="J52" s="18"/>
      <c r="K52" s="5" t="s">
        <v>267</v>
      </c>
      <c r="L52" s="5">
        <v>2015</v>
      </c>
      <c r="M52" s="5" t="s">
        <v>71</v>
      </c>
      <c r="N52" s="5" t="s">
        <v>71</v>
      </c>
      <c r="O52" s="5" t="s">
        <v>268</v>
      </c>
    </row>
    <row r="53" spans="1:15" customFormat="1" ht="15" customHeight="1" x14ac:dyDescent="0.3">
      <c r="A53" s="53" t="s">
        <v>102</v>
      </c>
      <c r="B53" s="54"/>
      <c r="C53" s="54"/>
      <c r="D53" s="59"/>
      <c r="E53" s="59"/>
      <c r="F53" s="59"/>
      <c r="G53" s="59"/>
      <c r="H53" s="59"/>
      <c r="I53" s="59"/>
      <c r="J53" s="59"/>
      <c r="K53" s="54"/>
      <c r="L53" s="54"/>
      <c r="M53" s="54"/>
      <c r="N53" s="61"/>
      <c r="O53" s="61"/>
    </row>
    <row r="54" spans="1:15" ht="66" x14ac:dyDescent="0.25">
      <c r="A54" s="16" t="e">
        <f>#REF!+1</f>
        <v>#REF!</v>
      </c>
      <c r="B54" s="17" t="s">
        <v>269</v>
      </c>
      <c r="C54" s="5" t="s">
        <v>19</v>
      </c>
      <c r="D54" s="19">
        <v>162300</v>
      </c>
      <c r="E54" s="19">
        <v>0</v>
      </c>
      <c r="F54" s="19"/>
      <c r="G54" s="18"/>
      <c r="H54" s="18"/>
      <c r="I54" s="18"/>
      <c r="J54" s="18">
        <v>162300</v>
      </c>
      <c r="K54" s="5" t="s">
        <v>135</v>
      </c>
      <c r="L54" s="5">
        <v>2016</v>
      </c>
      <c r="M54" s="5" t="s">
        <v>71</v>
      </c>
      <c r="N54" s="5" t="s">
        <v>71</v>
      </c>
      <c r="O54" s="5" t="s">
        <v>270</v>
      </c>
    </row>
    <row r="55" spans="1:15" customFormat="1" ht="15" customHeight="1" x14ac:dyDescent="0.3">
      <c r="A55" s="53" t="s">
        <v>103</v>
      </c>
      <c r="B55" s="54"/>
      <c r="C55" s="54"/>
      <c r="D55" s="59"/>
      <c r="E55" s="59"/>
      <c r="F55" s="59"/>
      <c r="G55" s="59"/>
      <c r="H55" s="59"/>
      <c r="I55" s="59"/>
      <c r="J55" s="59"/>
      <c r="K55" s="54"/>
      <c r="L55" s="54"/>
      <c r="M55" s="54"/>
      <c r="N55" s="61"/>
      <c r="O55" s="61"/>
    </row>
    <row r="56" spans="1:15" ht="79.2" x14ac:dyDescent="0.25">
      <c r="A56" s="16">
        <v>1</v>
      </c>
      <c r="B56" s="17" t="s">
        <v>271</v>
      </c>
      <c r="C56" s="5" t="s">
        <v>189</v>
      </c>
      <c r="D56" s="18">
        <v>30500</v>
      </c>
      <c r="E56" s="18"/>
      <c r="F56" s="18"/>
      <c r="G56" s="18"/>
      <c r="H56" s="18"/>
      <c r="I56" s="18"/>
      <c r="J56" s="18">
        <v>30500</v>
      </c>
      <c r="K56" s="5" t="s">
        <v>81</v>
      </c>
      <c r="L56" s="5">
        <v>2017</v>
      </c>
      <c r="M56" s="5"/>
      <c r="N56" s="5"/>
      <c r="O56" s="5" t="s">
        <v>108</v>
      </c>
    </row>
    <row r="57" spans="1:15" ht="79.2" x14ac:dyDescent="0.25">
      <c r="A57" s="16">
        <f>A56+1</f>
        <v>2</v>
      </c>
      <c r="B57" s="17" t="s">
        <v>272</v>
      </c>
      <c r="C57" s="5" t="s">
        <v>189</v>
      </c>
      <c r="D57" s="18">
        <v>52200</v>
      </c>
      <c r="E57" s="18"/>
      <c r="F57" s="18"/>
      <c r="G57" s="18"/>
      <c r="H57" s="18"/>
      <c r="I57" s="18"/>
      <c r="J57" s="18">
        <v>52200</v>
      </c>
      <c r="K57" s="5" t="s">
        <v>91</v>
      </c>
      <c r="L57" s="5">
        <v>2018</v>
      </c>
      <c r="M57" s="5"/>
      <c r="N57" s="5"/>
      <c r="O57" s="5" t="s">
        <v>108</v>
      </c>
    </row>
    <row r="58" spans="1:15" ht="79.2" x14ac:dyDescent="0.25">
      <c r="A58" s="16">
        <f t="shared" ref="A58:A96" si="1">A57+1</f>
        <v>3</v>
      </c>
      <c r="B58" s="17" t="s">
        <v>273</v>
      </c>
      <c r="C58" s="5" t="s">
        <v>189</v>
      </c>
      <c r="D58" s="18">
        <v>0</v>
      </c>
      <c r="E58" s="18">
        <v>2910.6</v>
      </c>
      <c r="F58" s="18"/>
      <c r="G58" s="18"/>
      <c r="H58" s="18">
        <v>2910.6</v>
      </c>
      <c r="I58" s="18"/>
      <c r="J58" s="18">
        <v>2910.6</v>
      </c>
      <c r="K58" s="5">
        <v>2014</v>
      </c>
      <c r="L58" s="5">
        <v>2014</v>
      </c>
      <c r="M58" s="5" t="s">
        <v>274</v>
      </c>
      <c r="N58" s="5" t="s">
        <v>35</v>
      </c>
      <c r="O58" s="5" t="s">
        <v>106</v>
      </c>
    </row>
    <row r="59" spans="1:15" ht="79.2" x14ac:dyDescent="0.25">
      <c r="A59" s="16">
        <f t="shared" si="1"/>
        <v>4</v>
      </c>
      <c r="B59" s="17" t="s">
        <v>107</v>
      </c>
      <c r="C59" s="5" t="s">
        <v>189</v>
      </c>
      <c r="D59" s="18">
        <v>18700</v>
      </c>
      <c r="E59" s="18"/>
      <c r="F59" s="18"/>
      <c r="G59" s="18"/>
      <c r="H59" s="18"/>
      <c r="I59" s="18"/>
      <c r="J59" s="18">
        <v>18700</v>
      </c>
      <c r="K59" s="5" t="s">
        <v>33</v>
      </c>
      <c r="L59" s="5">
        <v>2016</v>
      </c>
      <c r="M59" s="5"/>
      <c r="N59" s="5"/>
      <c r="O59" s="5" t="s">
        <v>108</v>
      </c>
    </row>
    <row r="60" spans="1:15" ht="79.2" x14ac:dyDescent="0.25">
      <c r="A60" s="16">
        <f t="shared" si="1"/>
        <v>5</v>
      </c>
      <c r="B60" s="17" t="s">
        <v>275</v>
      </c>
      <c r="C60" s="5" t="s">
        <v>189</v>
      </c>
      <c r="D60" s="18">
        <v>40500</v>
      </c>
      <c r="E60" s="18"/>
      <c r="F60" s="18"/>
      <c r="G60" s="18"/>
      <c r="H60" s="18"/>
      <c r="I60" s="18"/>
      <c r="J60" s="18">
        <v>40500</v>
      </c>
      <c r="K60" s="5" t="s">
        <v>91</v>
      </c>
      <c r="L60" s="5">
        <v>2018</v>
      </c>
      <c r="M60" s="5"/>
      <c r="N60" s="5"/>
      <c r="O60" s="5" t="s">
        <v>108</v>
      </c>
    </row>
    <row r="61" spans="1:15" ht="79.2" x14ac:dyDescent="0.25">
      <c r="A61" s="16">
        <f t="shared" si="1"/>
        <v>6</v>
      </c>
      <c r="B61" s="17" t="s">
        <v>276</v>
      </c>
      <c r="C61" s="5" t="s">
        <v>189</v>
      </c>
      <c r="D61" s="18">
        <v>0</v>
      </c>
      <c r="E61" s="18">
        <v>7931.6</v>
      </c>
      <c r="F61" s="18"/>
      <c r="G61" s="18"/>
      <c r="H61" s="18">
        <v>7931.6</v>
      </c>
      <c r="I61" s="18"/>
      <c r="J61" s="18">
        <v>7931.6</v>
      </c>
      <c r="K61" s="5">
        <v>2014</v>
      </c>
      <c r="L61" s="5">
        <v>2014</v>
      </c>
      <c r="M61" s="5" t="s">
        <v>274</v>
      </c>
      <c r="N61" s="5" t="s">
        <v>35</v>
      </c>
      <c r="O61" s="5" t="s">
        <v>106</v>
      </c>
    </row>
    <row r="62" spans="1:15" ht="79.2" x14ac:dyDescent="0.25">
      <c r="A62" s="16">
        <f t="shared" si="1"/>
        <v>7</v>
      </c>
      <c r="B62" s="17" t="s">
        <v>277</v>
      </c>
      <c r="C62" s="5" t="s">
        <v>189</v>
      </c>
      <c r="D62" s="18">
        <v>18600</v>
      </c>
      <c r="E62" s="18"/>
      <c r="F62" s="18"/>
      <c r="G62" s="18"/>
      <c r="H62" s="18"/>
      <c r="I62" s="18"/>
      <c r="J62" s="18">
        <v>18600</v>
      </c>
      <c r="K62" s="5" t="s">
        <v>81</v>
      </c>
      <c r="L62" s="5">
        <v>2017</v>
      </c>
      <c r="M62" s="5"/>
      <c r="N62" s="5"/>
      <c r="O62" s="5" t="s">
        <v>108</v>
      </c>
    </row>
    <row r="63" spans="1:15" ht="79.2" x14ac:dyDescent="0.25">
      <c r="A63" s="16">
        <f t="shared" si="1"/>
        <v>8</v>
      </c>
      <c r="B63" s="17" t="s">
        <v>278</v>
      </c>
      <c r="C63" s="5" t="s">
        <v>189</v>
      </c>
      <c r="D63" s="18">
        <v>19400</v>
      </c>
      <c r="E63" s="18"/>
      <c r="F63" s="18"/>
      <c r="G63" s="18"/>
      <c r="H63" s="18"/>
      <c r="I63" s="18"/>
      <c r="J63" s="18">
        <v>19400</v>
      </c>
      <c r="K63" s="5" t="s">
        <v>91</v>
      </c>
      <c r="L63" s="5">
        <v>2018</v>
      </c>
      <c r="M63" s="5"/>
      <c r="N63" s="5"/>
      <c r="O63" s="5" t="s">
        <v>108</v>
      </c>
    </row>
    <row r="64" spans="1:15" ht="79.2" x14ac:dyDescent="0.25">
      <c r="A64" s="16">
        <f t="shared" si="1"/>
        <v>9</v>
      </c>
      <c r="B64" s="17" t="s">
        <v>279</v>
      </c>
      <c r="C64" s="5" t="s">
        <v>189</v>
      </c>
      <c r="D64" s="18">
        <v>19600</v>
      </c>
      <c r="E64" s="18"/>
      <c r="F64" s="18"/>
      <c r="G64" s="18"/>
      <c r="H64" s="18"/>
      <c r="I64" s="18"/>
      <c r="J64" s="18">
        <v>19600</v>
      </c>
      <c r="K64" s="5" t="s">
        <v>81</v>
      </c>
      <c r="L64" s="5">
        <v>2017</v>
      </c>
      <c r="M64" s="5"/>
      <c r="N64" s="5"/>
      <c r="O64" s="5" t="s">
        <v>108</v>
      </c>
    </row>
    <row r="65" spans="1:15" ht="52.8" x14ac:dyDescent="0.25">
      <c r="A65" s="16">
        <f t="shared" si="1"/>
        <v>10</v>
      </c>
      <c r="B65" s="17" t="s">
        <v>280</v>
      </c>
      <c r="C65" s="5" t="s">
        <v>189</v>
      </c>
      <c r="D65" s="18">
        <v>86400</v>
      </c>
      <c r="E65" s="18"/>
      <c r="F65" s="18"/>
      <c r="G65" s="18"/>
      <c r="H65" s="18"/>
      <c r="I65" s="18"/>
      <c r="J65" s="18">
        <v>86400</v>
      </c>
      <c r="K65" s="5">
        <v>2015</v>
      </c>
      <c r="L65" s="5">
        <v>2016</v>
      </c>
      <c r="M65" s="5" t="s">
        <v>92</v>
      </c>
      <c r="N65" s="5"/>
      <c r="O65" s="5" t="s">
        <v>106</v>
      </c>
    </row>
    <row r="66" spans="1:15" ht="79.2" x14ac:dyDescent="0.25">
      <c r="A66" s="16">
        <f t="shared" si="1"/>
        <v>11</v>
      </c>
      <c r="B66" s="17" t="s">
        <v>281</v>
      </c>
      <c r="C66" s="5" t="s">
        <v>189</v>
      </c>
      <c r="D66" s="18">
        <v>18900</v>
      </c>
      <c r="E66" s="18"/>
      <c r="F66" s="18"/>
      <c r="G66" s="18"/>
      <c r="H66" s="18"/>
      <c r="I66" s="18"/>
      <c r="J66" s="18">
        <v>18900</v>
      </c>
      <c r="K66" s="5" t="s">
        <v>33</v>
      </c>
      <c r="L66" s="5">
        <v>2016</v>
      </c>
      <c r="M66" s="5"/>
      <c r="N66" s="5"/>
      <c r="O66" s="5" t="s">
        <v>108</v>
      </c>
    </row>
    <row r="67" spans="1:15" ht="105.6" x14ac:dyDescent="0.25">
      <c r="A67" s="16">
        <f t="shared" si="1"/>
        <v>12</v>
      </c>
      <c r="B67" s="17" t="s">
        <v>282</v>
      </c>
      <c r="C67" s="5" t="s">
        <v>189</v>
      </c>
      <c r="D67" s="18">
        <v>11778.5</v>
      </c>
      <c r="E67" s="18">
        <v>3821.5</v>
      </c>
      <c r="F67" s="18"/>
      <c r="G67" s="18"/>
      <c r="H67" s="18">
        <v>3821.5</v>
      </c>
      <c r="I67" s="18"/>
      <c r="J67" s="18">
        <v>15600</v>
      </c>
      <c r="K67" s="5" t="s">
        <v>283</v>
      </c>
      <c r="L67" s="5">
        <v>2017</v>
      </c>
      <c r="M67" s="5"/>
      <c r="N67" s="5"/>
      <c r="O67" s="5" t="s">
        <v>108</v>
      </c>
    </row>
    <row r="68" spans="1:15" ht="105.6" x14ac:dyDescent="0.25">
      <c r="A68" s="16">
        <f t="shared" si="1"/>
        <v>13</v>
      </c>
      <c r="B68" s="17" t="s">
        <v>284</v>
      </c>
      <c r="C68" s="5" t="s">
        <v>189</v>
      </c>
      <c r="D68" s="18">
        <v>17435.900000000001</v>
      </c>
      <c r="E68" s="18">
        <v>4264.1000000000004</v>
      </c>
      <c r="F68" s="18"/>
      <c r="G68" s="18"/>
      <c r="H68" s="18">
        <v>4264.1000000000004</v>
      </c>
      <c r="I68" s="18"/>
      <c r="J68" s="18">
        <v>21700</v>
      </c>
      <c r="K68" s="5" t="s">
        <v>283</v>
      </c>
      <c r="L68" s="5">
        <v>2017</v>
      </c>
      <c r="M68" s="5"/>
      <c r="N68" s="5"/>
      <c r="O68" s="5" t="s">
        <v>108</v>
      </c>
    </row>
    <row r="69" spans="1:15" ht="66" x14ac:dyDescent="0.25">
      <c r="A69" s="16">
        <f t="shared" si="1"/>
        <v>14</v>
      </c>
      <c r="B69" s="17" t="s">
        <v>104</v>
      </c>
      <c r="C69" s="5" t="s">
        <v>189</v>
      </c>
      <c r="D69" s="18">
        <v>45000</v>
      </c>
      <c r="E69" s="18"/>
      <c r="F69" s="18"/>
      <c r="G69" s="18"/>
      <c r="H69" s="18"/>
      <c r="I69" s="18"/>
      <c r="J69" s="18">
        <v>45000</v>
      </c>
      <c r="K69" s="5">
        <v>2015</v>
      </c>
      <c r="L69" s="5">
        <v>2016</v>
      </c>
      <c r="M69" s="5" t="s">
        <v>92</v>
      </c>
      <c r="N69" s="5" t="s">
        <v>22</v>
      </c>
      <c r="O69" s="5" t="s">
        <v>106</v>
      </c>
    </row>
    <row r="70" spans="1:15" ht="66" x14ac:dyDescent="0.25">
      <c r="A70" s="16">
        <f t="shared" si="1"/>
        <v>15</v>
      </c>
      <c r="B70" s="17" t="s">
        <v>285</v>
      </c>
      <c r="C70" s="5" t="s">
        <v>189</v>
      </c>
      <c r="D70" s="18">
        <v>46844.800000000003</v>
      </c>
      <c r="E70" s="18">
        <v>14255.2</v>
      </c>
      <c r="F70" s="18"/>
      <c r="G70" s="18"/>
      <c r="H70" s="18">
        <v>14255.2</v>
      </c>
      <c r="I70" s="18"/>
      <c r="J70" s="18">
        <v>61100</v>
      </c>
      <c r="K70" s="5">
        <v>2014</v>
      </c>
      <c r="L70" s="5">
        <v>2015</v>
      </c>
      <c r="M70" s="5" t="s">
        <v>286</v>
      </c>
      <c r="N70" s="5" t="s">
        <v>287</v>
      </c>
      <c r="O70" s="5" t="s">
        <v>106</v>
      </c>
    </row>
    <row r="71" spans="1:15" ht="52.8" x14ac:dyDescent="0.25">
      <c r="A71" s="16">
        <f t="shared" si="1"/>
        <v>16</v>
      </c>
      <c r="B71" s="17" t="s">
        <v>288</v>
      </c>
      <c r="C71" s="5" t="s">
        <v>189</v>
      </c>
      <c r="D71" s="18">
        <f>J71-E71</f>
        <v>136486.5</v>
      </c>
      <c r="E71" s="18"/>
      <c r="F71" s="18"/>
      <c r="G71" s="18"/>
      <c r="H71" s="18"/>
      <c r="I71" s="18"/>
      <c r="J71" s="18">
        <v>136486.5</v>
      </c>
      <c r="K71" s="5">
        <v>2015</v>
      </c>
      <c r="L71" s="5">
        <v>2016</v>
      </c>
      <c r="M71" s="5" t="s">
        <v>289</v>
      </c>
      <c r="N71" s="5" t="s">
        <v>22</v>
      </c>
      <c r="O71" s="5" t="s">
        <v>106</v>
      </c>
    </row>
    <row r="72" spans="1:15" ht="79.2" x14ac:dyDescent="0.25">
      <c r="A72" s="16">
        <f t="shared" si="1"/>
        <v>17</v>
      </c>
      <c r="B72" s="17" t="s">
        <v>290</v>
      </c>
      <c r="C72" s="5" t="s">
        <v>189</v>
      </c>
      <c r="D72" s="18">
        <v>69500</v>
      </c>
      <c r="E72" s="18"/>
      <c r="F72" s="18"/>
      <c r="G72" s="18"/>
      <c r="H72" s="18"/>
      <c r="I72" s="18"/>
      <c r="J72" s="18">
        <v>69500</v>
      </c>
      <c r="K72" s="5" t="s">
        <v>33</v>
      </c>
      <c r="L72" s="5">
        <v>2016</v>
      </c>
      <c r="M72" s="5" t="s">
        <v>291</v>
      </c>
      <c r="N72" s="5" t="s">
        <v>22</v>
      </c>
      <c r="O72" s="5" t="s">
        <v>108</v>
      </c>
    </row>
    <row r="73" spans="1:15" ht="79.2" x14ac:dyDescent="0.25">
      <c r="A73" s="16">
        <f t="shared" si="1"/>
        <v>18</v>
      </c>
      <c r="B73" s="17" t="s">
        <v>292</v>
      </c>
      <c r="C73" s="5" t="s">
        <v>189</v>
      </c>
      <c r="D73" s="18">
        <v>17355.900000000001</v>
      </c>
      <c r="E73" s="18">
        <v>24044.1</v>
      </c>
      <c r="F73" s="18"/>
      <c r="G73" s="18">
        <v>5000</v>
      </c>
      <c r="H73" s="18">
        <v>19044.099999999999</v>
      </c>
      <c r="I73" s="18"/>
      <c r="J73" s="18">
        <v>41400</v>
      </c>
      <c r="K73" s="5" t="s">
        <v>267</v>
      </c>
      <c r="L73" s="5">
        <v>2016</v>
      </c>
      <c r="M73" s="5" t="s">
        <v>293</v>
      </c>
      <c r="N73" s="5"/>
      <c r="O73" s="5" t="s">
        <v>118</v>
      </c>
    </row>
    <row r="74" spans="1:15" ht="52.8" x14ac:dyDescent="0.25">
      <c r="A74" s="16">
        <f t="shared" si="1"/>
        <v>19</v>
      </c>
      <c r="B74" s="17" t="s">
        <v>294</v>
      </c>
      <c r="C74" s="5" t="s">
        <v>189</v>
      </c>
      <c r="D74" s="18">
        <v>40000</v>
      </c>
      <c r="E74" s="18"/>
      <c r="F74" s="18"/>
      <c r="G74" s="18"/>
      <c r="H74" s="18"/>
      <c r="I74" s="18"/>
      <c r="J74" s="18">
        <v>40000</v>
      </c>
      <c r="K74" s="5" t="s">
        <v>91</v>
      </c>
      <c r="L74" s="5" t="s">
        <v>91</v>
      </c>
      <c r="M74" s="5"/>
      <c r="N74" s="5"/>
      <c r="O74" s="5" t="s">
        <v>108</v>
      </c>
    </row>
    <row r="75" spans="1:15" ht="52.8" x14ac:dyDescent="0.25">
      <c r="A75" s="16">
        <f t="shared" si="1"/>
        <v>20</v>
      </c>
      <c r="B75" s="17" t="s">
        <v>295</v>
      </c>
      <c r="C75" s="5" t="s">
        <v>189</v>
      </c>
      <c r="D75" s="18">
        <v>50000</v>
      </c>
      <c r="E75" s="18"/>
      <c r="F75" s="18"/>
      <c r="G75" s="18"/>
      <c r="H75" s="18"/>
      <c r="I75" s="18"/>
      <c r="J75" s="18">
        <v>50000</v>
      </c>
      <c r="K75" s="5" t="s">
        <v>38</v>
      </c>
      <c r="L75" s="5" t="s">
        <v>38</v>
      </c>
      <c r="M75" s="5"/>
      <c r="N75" s="5"/>
      <c r="O75" s="5" t="s">
        <v>108</v>
      </c>
    </row>
    <row r="76" spans="1:15" ht="79.2" x14ac:dyDescent="0.25">
      <c r="A76" s="16">
        <f t="shared" si="1"/>
        <v>21</v>
      </c>
      <c r="B76" s="17" t="s">
        <v>296</v>
      </c>
      <c r="C76" s="5" t="s">
        <v>189</v>
      </c>
      <c r="D76" s="18">
        <v>0</v>
      </c>
      <c r="E76" s="18">
        <v>7369.7</v>
      </c>
      <c r="F76" s="18"/>
      <c r="G76" s="18"/>
      <c r="H76" s="18">
        <v>7369.7</v>
      </c>
      <c r="I76" s="18"/>
      <c r="J76" s="18">
        <v>7369.7</v>
      </c>
      <c r="K76" s="5" t="s">
        <v>180</v>
      </c>
      <c r="L76" s="5">
        <v>2014</v>
      </c>
      <c r="M76" s="5" t="s">
        <v>297</v>
      </c>
      <c r="N76" s="5" t="s">
        <v>193</v>
      </c>
      <c r="O76" s="5" t="s">
        <v>108</v>
      </c>
    </row>
    <row r="77" spans="1:15" ht="66" x14ac:dyDescent="0.25">
      <c r="A77" s="16">
        <f t="shared" si="1"/>
        <v>22</v>
      </c>
      <c r="B77" s="17" t="s">
        <v>298</v>
      </c>
      <c r="C77" s="5" t="s">
        <v>189</v>
      </c>
      <c r="D77" s="18">
        <v>0</v>
      </c>
      <c r="E77" s="18">
        <v>2547.1999999999998</v>
      </c>
      <c r="F77" s="18"/>
      <c r="G77" s="18">
        <v>819</v>
      </c>
      <c r="H77" s="18">
        <v>1728.2</v>
      </c>
      <c r="I77" s="18"/>
      <c r="J77" s="18">
        <v>2547.1999999999998</v>
      </c>
      <c r="K77" s="5">
        <v>2014</v>
      </c>
      <c r="L77" s="5">
        <v>2014</v>
      </c>
      <c r="M77" s="5"/>
      <c r="N77" s="5" t="s">
        <v>35</v>
      </c>
      <c r="O77" s="5" t="s">
        <v>108</v>
      </c>
    </row>
    <row r="78" spans="1:15" ht="79.2" x14ac:dyDescent="0.25">
      <c r="A78" s="16">
        <f t="shared" si="1"/>
        <v>23</v>
      </c>
      <c r="B78" s="17" t="s">
        <v>299</v>
      </c>
      <c r="C78" s="5" t="s">
        <v>189</v>
      </c>
      <c r="D78" s="18">
        <v>0</v>
      </c>
      <c r="E78" s="18">
        <v>4080.6</v>
      </c>
      <c r="F78" s="18"/>
      <c r="G78" s="18"/>
      <c r="H78" s="18">
        <v>4080.6</v>
      </c>
      <c r="I78" s="18"/>
      <c r="J78" s="18">
        <v>4080.6</v>
      </c>
      <c r="K78" s="5" t="s">
        <v>190</v>
      </c>
      <c r="L78" s="5">
        <v>2014</v>
      </c>
      <c r="M78" s="5"/>
      <c r="N78" s="5" t="s">
        <v>193</v>
      </c>
      <c r="O78" s="5" t="s">
        <v>108</v>
      </c>
    </row>
    <row r="79" spans="1:15" ht="66" x14ac:dyDescent="0.25">
      <c r="A79" s="16">
        <f t="shared" si="1"/>
        <v>24</v>
      </c>
      <c r="B79" s="17" t="s">
        <v>109</v>
      </c>
      <c r="C79" s="5" t="s">
        <v>189</v>
      </c>
      <c r="D79" s="18">
        <v>8936.2000000000007</v>
      </c>
      <c r="E79" s="18">
        <v>3375.2</v>
      </c>
      <c r="F79" s="18"/>
      <c r="G79" s="18"/>
      <c r="H79" s="18">
        <v>3375.2</v>
      </c>
      <c r="I79" s="18"/>
      <c r="J79" s="18">
        <v>12311.4</v>
      </c>
      <c r="K79" s="5" t="s">
        <v>300</v>
      </c>
      <c r="L79" s="5">
        <v>2015</v>
      </c>
      <c r="M79" s="5" t="s">
        <v>301</v>
      </c>
      <c r="N79" s="5" t="s">
        <v>302</v>
      </c>
      <c r="O79" s="5" t="s">
        <v>108</v>
      </c>
    </row>
    <row r="80" spans="1:15" ht="66" x14ac:dyDescent="0.25">
      <c r="A80" s="16">
        <f t="shared" si="1"/>
        <v>25</v>
      </c>
      <c r="B80" s="17" t="s">
        <v>303</v>
      </c>
      <c r="C80" s="5" t="s">
        <v>189</v>
      </c>
      <c r="D80" s="18">
        <v>0</v>
      </c>
      <c r="E80" s="18">
        <v>6516.4</v>
      </c>
      <c r="F80" s="18"/>
      <c r="G80" s="18"/>
      <c r="H80" s="18">
        <v>6516.4</v>
      </c>
      <c r="I80" s="18"/>
      <c r="J80" s="18">
        <v>6516.4</v>
      </c>
      <c r="K80" s="5" t="s">
        <v>180</v>
      </c>
      <c r="L80" s="5">
        <v>2014</v>
      </c>
      <c r="M80" s="5"/>
      <c r="N80" s="5" t="s">
        <v>193</v>
      </c>
      <c r="O80" s="5" t="s">
        <v>108</v>
      </c>
    </row>
    <row r="81" spans="1:15" ht="66" x14ac:dyDescent="0.25">
      <c r="A81" s="16">
        <f t="shared" si="1"/>
        <v>26</v>
      </c>
      <c r="B81" s="17" t="s">
        <v>304</v>
      </c>
      <c r="C81" s="5" t="s">
        <v>189</v>
      </c>
      <c r="D81" s="18">
        <v>0</v>
      </c>
      <c r="E81" s="18">
        <v>4144.7</v>
      </c>
      <c r="F81" s="18"/>
      <c r="G81" s="18">
        <v>1042.0999999999999</v>
      </c>
      <c r="H81" s="18">
        <v>3102.6</v>
      </c>
      <c r="I81" s="18"/>
      <c r="J81" s="18">
        <v>4144.7</v>
      </c>
      <c r="K81" s="5" t="s">
        <v>190</v>
      </c>
      <c r="L81" s="5">
        <v>2014</v>
      </c>
      <c r="M81" s="5"/>
      <c r="N81" s="5" t="s">
        <v>193</v>
      </c>
      <c r="O81" s="5" t="s">
        <v>108</v>
      </c>
    </row>
    <row r="82" spans="1:15" ht="79.2" x14ac:dyDescent="0.25">
      <c r="A82" s="16">
        <f t="shared" si="1"/>
        <v>27</v>
      </c>
      <c r="B82" s="17" t="s">
        <v>305</v>
      </c>
      <c r="C82" s="5" t="s">
        <v>189</v>
      </c>
      <c r="D82" s="18">
        <v>0</v>
      </c>
      <c r="E82" s="18">
        <v>3680.1</v>
      </c>
      <c r="F82" s="18"/>
      <c r="G82" s="18"/>
      <c r="H82" s="18">
        <v>3680.1</v>
      </c>
      <c r="I82" s="18"/>
      <c r="J82" s="18">
        <v>3680.1</v>
      </c>
      <c r="K82" s="5" t="s">
        <v>190</v>
      </c>
      <c r="L82" s="5">
        <v>2014</v>
      </c>
      <c r="M82" s="5"/>
      <c r="N82" s="5" t="s">
        <v>35</v>
      </c>
      <c r="O82" s="5" t="s">
        <v>108</v>
      </c>
    </row>
    <row r="83" spans="1:15" ht="66" x14ac:dyDescent="0.25">
      <c r="A83" s="16">
        <f t="shared" si="1"/>
        <v>28</v>
      </c>
      <c r="B83" s="17" t="s">
        <v>306</v>
      </c>
      <c r="C83" s="5" t="s">
        <v>189</v>
      </c>
      <c r="D83" s="18">
        <v>0</v>
      </c>
      <c r="E83" s="18">
        <v>2163.5</v>
      </c>
      <c r="F83" s="18"/>
      <c r="G83" s="18"/>
      <c r="H83" s="18">
        <v>2163.5</v>
      </c>
      <c r="I83" s="18"/>
      <c r="J83" s="18">
        <v>2163.5</v>
      </c>
      <c r="K83" s="5">
        <v>2014</v>
      </c>
      <c r="L83" s="5">
        <v>2014</v>
      </c>
      <c r="M83" s="5"/>
      <c r="N83" s="5" t="s">
        <v>193</v>
      </c>
      <c r="O83" s="5" t="s">
        <v>108</v>
      </c>
    </row>
    <row r="84" spans="1:15" ht="79.2" x14ac:dyDescent="0.25">
      <c r="A84" s="16">
        <f t="shared" si="1"/>
        <v>29</v>
      </c>
      <c r="B84" s="17" t="s">
        <v>114</v>
      </c>
      <c r="C84" s="5" t="s">
        <v>189</v>
      </c>
      <c r="D84" s="18">
        <v>0</v>
      </c>
      <c r="E84" s="18">
        <v>3241.9</v>
      </c>
      <c r="F84" s="18"/>
      <c r="G84" s="18">
        <v>825</v>
      </c>
      <c r="H84" s="18">
        <v>2416.9</v>
      </c>
      <c r="I84" s="18"/>
      <c r="J84" s="18">
        <v>3241.9</v>
      </c>
      <c r="K84" s="5">
        <v>2014</v>
      </c>
      <c r="L84" s="5">
        <v>2014</v>
      </c>
      <c r="M84" s="5"/>
      <c r="N84" s="5" t="s">
        <v>35</v>
      </c>
      <c r="O84" s="5" t="s">
        <v>108</v>
      </c>
    </row>
    <row r="85" spans="1:15" ht="66" x14ac:dyDescent="0.25">
      <c r="A85" s="16">
        <f t="shared" si="1"/>
        <v>30</v>
      </c>
      <c r="B85" s="17" t="s">
        <v>112</v>
      </c>
      <c r="C85" s="5" t="s">
        <v>189</v>
      </c>
      <c r="D85" s="18">
        <v>7800</v>
      </c>
      <c r="E85" s="18"/>
      <c r="F85" s="18"/>
      <c r="G85" s="18"/>
      <c r="H85" s="18"/>
      <c r="I85" s="18"/>
      <c r="J85" s="18">
        <v>7800</v>
      </c>
      <c r="K85" s="5">
        <v>2014</v>
      </c>
      <c r="L85" s="5">
        <v>2015</v>
      </c>
      <c r="M85" s="5" t="s">
        <v>307</v>
      </c>
      <c r="N85" s="5" t="s">
        <v>35</v>
      </c>
      <c r="O85" s="5" t="s">
        <v>108</v>
      </c>
    </row>
    <row r="86" spans="1:15" ht="66" x14ac:dyDescent="0.25">
      <c r="A86" s="16">
        <f t="shared" si="1"/>
        <v>31</v>
      </c>
      <c r="B86" s="17" t="s">
        <v>308</v>
      </c>
      <c r="C86" s="5" t="s">
        <v>189</v>
      </c>
      <c r="D86" s="18">
        <v>0</v>
      </c>
      <c r="E86" s="18">
        <v>4627.3</v>
      </c>
      <c r="F86" s="18"/>
      <c r="G86" s="18"/>
      <c r="H86" s="18">
        <v>4627.3</v>
      </c>
      <c r="I86" s="18"/>
      <c r="J86" s="18">
        <v>4627.3</v>
      </c>
      <c r="K86" s="5">
        <v>2014</v>
      </c>
      <c r="L86" s="5">
        <v>2014</v>
      </c>
      <c r="M86" s="5"/>
      <c r="N86" s="5" t="s">
        <v>193</v>
      </c>
      <c r="O86" s="5" t="s">
        <v>108</v>
      </c>
    </row>
    <row r="87" spans="1:15" ht="66" x14ac:dyDescent="0.25">
      <c r="A87" s="16">
        <f t="shared" si="1"/>
        <v>32</v>
      </c>
      <c r="B87" s="17" t="s">
        <v>309</v>
      </c>
      <c r="C87" s="5" t="s">
        <v>189</v>
      </c>
      <c r="D87" s="18">
        <v>0</v>
      </c>
      <c r="E87" s="18">
        <v>1662.3</v>
      </c>
      <c r="F87" s="18"/>
      <c r="G87" s="18"/>
      <c r="H87" s="18">
        <v>1662.3</v>
      </c>
      <c r="I87" s="18"/>
      <c r="J87" s="18">
        <v>1662.3</v>
      </c>
      <c r="K87" s="5">
        <v>2014</v>
      </c>
      <c r="L87" s="5">
        <v>2014</v>
      </c>
      <c r="M87" s="5"/>
      <c r="N87" s="5" t="s">
        <v>193</v>
      </c>
      <c r="O87" s="5" t="s">
        <v>108</v>
      </c>
    </row>
    <row r="88" spans="1:15" ht="66" x14ac:dyDescent="0.25">
      <c r="A88" s="16">
        <f t="shared" si="1"/>
        <v>33</v>
      </c>
      <c r="B88" s="17" t="s">
        <v>310</v>
      </c>
      <c r="C88" s="5" t="s">
        <v>189</v>
      </c>
      <c r="D88" s="18">
        <v>0</v>
      </c>
      <c r="E88" s="18">
        <v>1494.9</v>
      </c>
      <c r="F88" s="18"/>
      <c r="G88" s="18"/>
      <c r="H88" s="18">
        <v>1494.9</v>
      </c>
      <c r="I88" s="18"/>
      <c r="J88" s="18">
        <v>1494.9</v>
      </c>
      <c r="K88" s="5">
        <v>2014</v>
      </c>
      <c r="L88" s="5">
        <v>2014</v>
      </c>
      <c r="M88" s="5"/>
      <c r="N88" s="5" t="s">
        <v>193</v>
      </c>
      <c r="O88" s="5" t="s">
        <v>108</v>
      </c>
    </row>
    <row r="89" spans="1:15" ht="66" x14ac:dyDescent="0.25">
      <c r="A89" s="16">
        <f t="shared" si="1"/>
        <v>34</v>
      </c>
      <c r="B89" s="17" t="s">
        <v>311</v>
      </c>
      <c r="C89" s="5" t="s">
        <v>189</v>
      </c>
      <c r="D89" s="18">
        <v>0</v>
      </c>
      <c r="E89" s="18">
        <v>1758.2</v>
      </c>
      <c r="F89" s="18"/>
      <c r="G89" s="18"/>
      <c r="H89" s="18">
        <v>1758.2</v>
      </c>
      <c r="I89" s="18"/>
      <c r="J89" s="18">
        <v>1758.2</v>
      </c>
      <c r="K89" s="5">
        <v>2014</v>
      </c>
      <c r="L89" s="5">
        <v>2014</v>
      </c>
      <c r="M89" s="5"/>
      <c r="N89" s="5" t="s">
        <v>35</v>
      </c>
      <c r="O89" s="5" t="s">
        <v>108</v>
      </c>
    </row>
    <row r="90" spans="1:15" ht="66" x14ac:dyDescent="0.25">
      <c r="A90" s="16">
        <f t="shared" si="1"/>
        <v>35</v>
      </c>
      <c r="B90" s="17" t="s">
        <v>312</v>
      </c>
      <c r="C90" s="5" t="s">
        <v>189</v>
      </c>
      <c r="D90" s="18">
        <v>0</v>
      </c>
      <c r="E90" s="18">
        <v>3199.4</v>
      </c>
      <c r="F90" s="18"/>
      <c r="G90" s="18">
        <v>987.6</v>
      </c>
      <c r="H90" s="18">
        <v>2211.8000000000002</v>
      </c>
      <c r="I90" s="18"/>
      <c r="J90" s="18">
        <v>3199.4</v>
      </c>
      <c r="K90" s="5">
        <v>2014</v>
      </c>
      <c r="L90" s="5">
        <v>2014</v>
      </c>
      <c r="M90" s="5"/>
      <c r="N90" s="5" t="s">
        <v>35</v>
      </c>
      <c r="O90" s="5" t="s">
        <v>108</v>
      </c>
    </row>
    <row r="91" spans="1:15" ht="66" x14ac:dyDescent="0.25">
      <c r="A91" s="16">
        <f t="shared" si="1"/>
        <v>36</v>
      </c>
      <c r="B91" s="17" t="s">
        <v>313</v>
      </c>
      <c r="C91" s="5" t="s">
        <v>189</v>
      </c>
      <c r="D91" s="18">
        <v>14275.63</v>
      </c>
      <c r="E91" s="18"/>
      <c r="F91" s="18"/>
      <c r="G91" s="18"/>
      <c r="H91" s="18"/>
      <c r="I91" s="18"/>
      <c r="J91" s="18">
        <v>14275.63</v>
      </c>
      <c r="K91" s="5">
        <v>2015</v>
      </c>
      <c r="L91" s="5">
        <v>2015</v>
      </c>
      <c r="M91" s="5"/>
      <c r="N91" s="5"/>
      <c r="O91" s="5" t="s">
        <v>118</v>
      </c>
    </row>
    <row r="92" spans="1:15" ht="66" x14ac:dyDescent="0.25">
      <c r="A92" s="16">
        <f t="shared" si="1"/>
        <v>37</v>
      </c>
      <c r="B92" s="17" t="s">
        <v>115</v>
      </c>
      <c r="C92" s="5" t="s">
        <v>189</v>
      </c>
      <c r="D92" s="18">
        <v>30026.799999999999</v>
      </c>
      <c r="E92" s="18"/>
      <c r="F92" s="18"/>
      <c r="G92" s="18"/>
      <c r="H92" s="18"/>
      <c r="I92" s="18"/>
      <c r="J92" s="18">
        <v>30026.799999999999</v>
      </c>
      <c r="K92" s="5">
        <v>2016</v>
      </c>
      <c r="L92" s="5">
        <v>2016</v>
      </c>
      <c r="M92" s="5"/>
      <c r="N92" s="5"/>
      <c r="O92" s="5" t="s">
        <v>118</v>
      </c>
    </row>
    <row r="93" spans="1:15" ht="66" x14ac:dyDescent="0.25">
      <c r="A93" s="16">
        <f t="shared" si="1"/>
        <v>38</v>
      </c>
      <c r="B93" s="17" t="s">
        <v>314</v>
      </c>
      <c r="C93" s="5" t="s">
        <v>189</v>
      </c>
      <c r="D93" s="18">
        <v>31800</v>
      </c>
      <c r="E93" s="18"/>
      <c r="F93" s="18"/>
      <c r="G93" s="18"/>
      <c r="H93" s="18"/>
      <c r="I93" s="18"/>
      <c r="J93" s="18">
        <v>31800</v>
      </c>
      <c r="K93" s="5">
        <v>2016</v>
      </c>
      <c r="L93" s="5">
        <v>2017</v>
      </c>
      <c r="M93" s="5"/>
      <c r="N93" s="5"/>
      <c r="O93" s="5" t="s">
        <v>118</v>
      </c>
    </row>
    <row r="94" spans="1:15" ht="66" x14ac:dyDescent="0.25">
      <c r="A94" s="16">
        <f t="shared" si="1"/>
        <v>39</v>
      </c>
      <c r="B94" s="17" t="s">
        <v>315</v>
      </c>
      <c r="C94" s="5" t="s">
        <v>189</v>
      </c>
      <c r="D94" s="18">
        <v>0</v>
      </c>
      <c r="E94" s="18">
        <v>2726.2</v>
      </c>
      <c r="F94" s="18"/>
      <c r="G94" s="18"/>
      <c r="H94" s="18">
        <v>2726.2</v>
      </c>
      <c r="I94" s="18"/>
      <c r="J94" s="18">
        <v>2726.2</v>
      </c>
      <c r="K94" s="5">
        <v>2014</v>
      </c>
      <c r="L94" s="5">
        <v>2014</v>
      </c>
      <c r="M94" s="5"/>
      <c r="N94" s="5" t="s">
        <v>35</v>
      </c>
      <c r="O94" s="5" t="s">
        <v>316</v>
      </c>
    </row>
    <row r="95" spans="1:15" ht="39.6" x14ac:dyDescent="0.25">
      <c r="A95" s="16">
        <f t="shared" si="1"/>
        <v>40</v>
      </c>
      <c r="B95" s="17" t="s">
        <v>317</v>
      </c>
      <c r="C95" s="16" t="s">
        <v>32</v>
      </c>
      <c r="D95" s="19">
        <v>1269200</v>
      </c>
      <c r="E95" s="19">
        <v>0</v>
      </c>
      <c r="F95" s="19"/>
      <c r="G95" s="18"/>
      <c r="H95" s="18"/>
      <c r="I95" s="18"/>
      <c r="J95" s="18">
        <v>1269200</v>
      </c>
      <c r="K95" s="5" t="s">
        <v>318</v>
      </c>
      <c r="L95" s="5">
        <v>2016</v>
      </c>
      <c r="M95" s="5" t="s">
        <v>92</v>
      </c>
      <c r="N95" s="5" t="s">
        <v>22</v>
      </c>
      <c r="O95" s="5" t="s">
        <v>319</v>
      </c>
    </row>
    <row r="96" spans="1:15" ht="39.6" x14ac:dyDescent="0.25">
      <c r="A96" s="16">
        <f t="shared" si="1"/>
        <v>41</v>
      </c>
      <c r="B96" s="17" t="s">
        <v>320</v>
      </c>
      <c r="C96" s="5" t="s">
        <v>19</v>
      </c>
      <c r="D96" s="19"/>
      <c r="E96" s="19"/>
      <c r="F96" s="19"/>
      <c r="G96" s="19"/>
      <c r="H96" s="19"/>
      <c r="I96" s="19"/>
      <c r="J96" s="18"/>
      <c r="K96" s="5" t="s">
        <v>321</v>
      </c>
      <c r="L96" s="16">
        <v>2014</v>
      </c>
      <c r="M96" s="5" t="s">
        <v>322</v>
      </c>
      <c r="N96" s="5" t="s">
        <v>22</v>
      </c>
      <c r="O96" s="5" t="s">
        <v>140</v>
      </c>
    </row>
    <row r="97" spans="1:15" customFormat="1" ht="15" customHeight="1" x14ac:dyDescent="0.3">
      <c r="A97" s="53" t="s">
        <v>119</v>
      </c>
      <c r="B97" s="54"/>
      <c r="C97" s="54"/>
      <c r="D97" s="59"/>
      <c r="E97" s="59"/>
      <c r="F97" s="59"/>
      <c r="G97" s="59"/>
      <c r="H97" s="59"/>
      <c r="I97" s="59"/>
      <c r="J97" s="59"/>
      <c r="K97" s="54"/>
      <c r="L97" s="54"/>
      <c r="M97" s="54"/>
      <c r="N97" s="61"/>
      <c r="O97" s="61"/>
    </row>
    <row r="98" spans="1:15" ht="39.6" x14ac:dyDescent="0.25">
      <c r="A98" s="16" t="e">
        <f>#REF!+1</f>
        <v>#REF!</v>
      </c>
      <c r="B98" s="17" t="s">
        <v>323</v>
      </c>
      <c r="C98" s="5" t="s">
        <v>19</v>
      </c>
      <c r="D98" s="19">
        <v>36600</v>
      </c>
      <c r="E98" s="19">
        <v>273295</v>
      </c>
      <c r="F98" s="19"/>
      <c r="G98" s="19">
        <v>273295</v>
      </c>
      <c r="H98" s="19"/>
      <c r="I98" s="19"/>
      <c r="J98" s="18">
        <v>242101.3</v>
      </c>
      <c r="K98" s="5" t="s">
        <v>324</v>
      </c>
      <c r="L98" s="16">
        <v>2015</v>
      </c>
      <c r="M98" s="5" t="s">
        <v>45</v>
      </c>
      <c r="N98" s="5" t="s">
        <v>35</v>
      </c>
      <c r="O98" s="5" t="s">
        <v>140</v>
      </c>
    </row>
    <row r="99" spans="1:15" ht="39.6" x14ac:dyDescent="0.25">
      <c r="A99" s="16" t="e">
        <f t="shared" ref="A99:A121" si="2">A98+1</f>
        <v>#REF!</v>
      </c>
      <c r="B99" s="17" t="s">
        <v>325</v>
      </c>
      <c r="C99" s="5" t="s">
        <v>19</v>
      </c>
      <c r="D99" s="19"/>
      <c r="E99" s="19"/>
      <c r="F99" s="19"/>
      <c r="G99" s="19"/>
      <c r="H99" s="19"/>
      <c r="I99" s="19"/>
      <c r="J99" s="18"/>
      <c r="K99" s="5" t="s">
        <v>190</v>
      </c>
      <c r="L99" s="16">
        <v>2014</v>
      </c>
      <c r="M99" s="5" t="s">
        <v>326</v>
      </c>
      <c r="N99" s="5" t="s">
        <v>22</v>
      </c>
      <c r="O99" s="5" t="s">
        <v>140</v>
      </c>
    </row>
    <row r="100" spans="1:15" ht="39.6" x14ac:dyDescent="0.25">
      <c r="A100" s="16" t="e">
        <f t="shared" si="2"/>
        <v>#REF!</v>
      </c>
      <c r="B100" s="17" t="s">
        <v>327</v>
      </c>
      <c r="C100" s="5" t="s">
        <v>19</v>
      </c>
      <c r="D100" s="19"/>
      <c r="E100" s="19">
        <v>0</v>
      </c>
      <c r="F100" s="19"/>
      <c r="G100" s="19"/>
      <c r="H100" s="19"/>
      <c r="I100" s="19"/>
      <c r="J100" s="18"/>
      <c r="K100" s="5" t="s">
        <v>190</v>
      </c>
      <c r="L100" s="16">
        <v>2014</v>
      </c>
      <c r="M100" s="5" t="s">
        <v>328</v>
      </c>
      <c r="N100" s="5" t="s">
        <v>22</v>
      </c>
      <c r="O100" s="5" t="s">
        <v>140</v>
      </c>
    </row>
    <row r="101" spans="1:15" ht="39.6" x14ac:dyDescent="0.25">
      <c r="A101" s="16" t="e">
        <f t="shared" si="2"/>
        <v>#REF!</v>
      </c>
      <c r="B101" s="17" t="s">
        <v>329</v>
      </c>
      <c r="C101" s="5" t="s">
        <v>19</v>
      </c>
      <c r="D101" s="19">
        <v>0</v>
      </c>
      <c r="E101" s="19"/>
      <c r="F101" s="19"/>
      <c r="G101" s="19"/>
      <c r="H101" s="19"/>
      <c r="I101" s="19"/>
      <c r="J101" s="18"/>
      <c r="K101" s="5"/>
      <c r="L101" s="16"/>
      <c r="M101" s="5" t="s">
        <v>330</v>
      </c>
      <c r="N101" s="5"/>
      <c r="O101" s="5" t="s">
        <v>140</v>
      </c>
    </row>
    <row r="102" spans="1:15" ht="39.6" x14ac:dyDescent="0.25">
      <c r="A102" s="16" t="e">
        <f t="shared" si="2"/>
        <v>#REF!</v>
      </c>
      <c r="B102" s="17" t="s">
        <v>331</v>
      </c>
      <c r="C102" s="5" t="s">
        <v>19</v>
      </c>
      <c r="D102" s="19">
        <v>7152952</v>
      </c>
      <c r="E102" s="19">
        <v>306718</v>
      </c>
      <c r="F102" s="19"/>
      <c r="G102" s="19">
        <v>306718</v>
      </c>
      <c r="H102" s="19"/>
      <c r="I102" s="19"/>
      <c r="J102" s="18">
        <v>7459670</v>
      </c>
      <c r="K102" s="5" t="s">
        <v>332</v>
      </c>
      <c r="L102" s="16">
        <v>2020</v>
      </c>
      <c r="M102" s="5" t="s">
        <v>45</v>
      </c>
      <c r="N102" s="5"/>
      <c r="O102" s="5" t="s">
        <v>140</v>
      </c>
    </row>
    <row r="103" spans="1:15" ht="52.8" x14ac:dyDescent="0.25">
      <c r="A103" s="16" t="e">
        <f t="shared" si="2"/>
        <v>#REF!</v>
      </c>
      <c r="B103" s="17" t="s">
        <v>333</v>
      </c>
      <c r="C103" s="5" t="s">
        <v>19</v>
      </c>
      <c r="D103" s="18">
        <v>2155615</v>
      </c>
      <c r="E103" s="19"/>
      <c r="F103" s="19"/>
      <c r="G103" s="19"/>
      <c r="H103" s="19"/>
      <c r="I103" s="19"/>
      <c r="J103" s="18">
        <v>2155615</v>
      </c>
      <c r="K103" s="5" t="s">
        <v>232</v>
      </c>
      <c r="L103" s="16">
        <v>2015</v>
      </c>
      <c r="M103" s="5" t="s">
        <v>334</v>
      </c>
      <c r="N103" s="5" t="s">
        <v>335</v>
      </c>
      <c r="O103" s="5" t="s">
        <v>140</v>
      </c>
    </row>
    <row r="104" spans="1:15" ht="79.2" x14ac:dyDescent="0.25">
      <c r="A104" s="16" t="e">
        <f t="shared" si="2"/>
        <v>#REF!</v>
      </c>
      <c r="B104" s="17" t="s">
        <v>336</v>
      </c>
      <c r="C104" s="5" t="s">
        <v>189</v>
      </c>
      <c r="D104" s="18">
        <v>0</v>
      </c>
      <c r="E104" s="18">
        <v>3349.5</v>
      </c>
      <c r="F104" s="18">
        <v>0</v>
      </c>
      <c r="G104" s="18">
        <v>3349.5</v>
      </c>
      <c r="H104" s="18">
        <v>0</v>
      </c>
      <c r="I104" s="18">
        <v>0</v>
      </c>
      <c r="J104" s="18">
        <v>6424.3</v>
      </c>
      <c r="K104" s="5">
        <v>2014</v>
      </c>
      <c r="L104" s="66">
        <v>2014</v>
      </c>
      <c r="M104" s="5" t="s">
        <v>274</v>
      </c>
      <c r="N104" s="5" t="s">
        <v>193</v>
      </c>
      <c r="O104" s="5" t="s">
        <v>337</v>
      </c>
    </row>
    <row r="105" spans="1:15" ht="79.2" x14ac:dyDescent="0.25">
      <c r="A105" s="16" t="e">
        <f t="shared" si="2"/>
        <v>#REF!</v>
      </c>
      <c r="B105" s="17" t="s">
        <v>338</v>
      </c>
      <c r="C105" s="5" t="s">
        <v>189</v>
      </c>
      <c r="D105" s="18">
        <v>31457</v>
      </c>
      <c r="E105" s="18">
        <v>8500</v>
      </c>
      <c r="F105" s="18">
        <v>0</v>
      </c>
      <c r="G105" s="18">
        <v>0</v>
      </c>
      <c r="H105" s="18">
        <v>8500</v>
      </c>
      <c r="I105" s="18">
        <v>0</v>
      </c>
      <c r="J105" s="18">
        <v>39957</v>
      </c>
      <c r="K105" s="5" t="s">
        <v>33</v>
      </c>
      <c r="L105" s="66">
        <v>2016</v>
      </c>
      <c r="M105" s="5" t="s">
        <v>339</v>
      </c>
      <c r="N105" s="5"/>
      <c r="O105" s="5" t="s">
        <v>337</v>
      </c>
    </row>
    <row r="106" spans="1:15" ht="79.2" x14ac:dyDescent="0.25">
      <c r="A106" s="16" t="e">
        <f t="shared" si="2"/>
        <v>#REF!</v>
      </c>
      <c r="B106" s="17" t="s">
        <v>340</v>
      </c>
      <c r="C106" s="5" t="s">
        <v>189</v>
      </c>
      <c r="D106" s="18">
        <v>0</v>
      </c>
      <c r="E106" s="18">
        <v>25756.2</v>
      </c>
      <c r="F106" s="18">
        <v>0</v>
      </c>
      <c r="G106" s="18">
        <v>0</v>
      </c>
      <c r="H106" s="18">
        <v>25756.2</v>
      </c>
      <c r="I106" s="18">
        <v>0</v>
      </c>
      <c r="J106" s="18">
        <v>32397.7</v>
      </c>
      <c r="K106" s="5" t="s">
        <v>190</v>
      </c>
      <c r="L106" s="66">
        <v>2014</v>
      </c>
      <c r="M106" s="5" t="s">
        <v>341</v>
      </c>
      <c r="N106" s="5" t="s">
        <v>342</v>
      </c>
      <c r="O106" s="5" t="s">
        <v>337</v>
      </c>
    </row>
    <row r="107" spans="1:15" ht="118.8" x14ac:dyDescent="0.25">
      <c r="A107" s="16" t="e">
        <f t="shared" si="2"/>
        <v>#REF!</v>
      </c>
      <c r="B107" s="17" t="s">
        <v>343</v>
      </c>
      <c r="C107" s="5" t="s">
        <v>189</v>
      </c>
      <c r="D107" s="18">
        <v>0</v>
      </c>
      <c r="E107" s="18">
        <v>44513.4</v>
      </c>
      <c r="F107" s="18">
        <v>0</v>
      </c>
      <c r="G107" s="18">
        <v>44513.4</v>
      </c>
      <c r="H107" s="18">
        <v>0</v>
      </c>
      <c r="I107" s="18">
        <v>0</v>
      </c>
      <c r="J107" s="18">
        <v>55843.6</v>
      </c>
      <c r="K107" s="43" t="s">
        <v>190</v>
      </c>
      <c r="L107" s="66">
        <v>2014</v>
      </c>
      <c r="M107" s="5" t="s">
        <v>341</v>
      </c>
      <c r="N107" s="5" t="s">
        <v>193</v>
      </c>
      <c r="O107" s="5" t="s">
        <v>337</v>
      </c>
    </row>
    <row r="108" spans="1:15" ht="79.2" x14ac:dyDescent="0.25">
      <c r="A108" s="16" t="e">
        <f t="shared" si="2"/>
        <v>#REF!</v>
      </c>
      <c r="B108" s="17" t="s">
        <v>344</v>
      </c>
      <c r="C108" s="5" t="s">
        <v>189</v>
      </c>
      <c r="D108" s="18">
        <v>88873.5</v>
      </c>
      <c r="E108" s="18">
        <v>5000</v>
      </c>
      <c r="F108" s="18">
        <v>0</v>
      </c>
      <c r="G108" s="18">
        <v>0</v>
      </c>
      <c r="H108" s="18">
        <v>5000</v>
      </c>
      <c r="I108" s="18">
        <v>0</v>
      </c>
      <c r="J108" s="18"/>
      <c r="K108" s="5" t="s">
        <v>33</v>
      </c>
      <c r="L108" s="66">
        <v>2016</v>
      </c>
      <c r="M108" s="5" t="s">
        <v>345</v>
      </c>
      <c r="N108" s="5" t="s">
        <v>22</v>
      </c>
      <c r="O108" s="5" t="s">
        <v>337</v>
      </c>
    </row>
    <row r="109" spans="1:15" ht="79.2" x14ac:dyDescent="0.25">
      <c r="A109" s="16" t="e">
        <f t="shared" si="2"/>
        <v>#REF!</v>
      </c>
      <c r="B109" s="17" t="s">
        <v>346</v>
      </c>
      <c r="C109" s="5" t="s">
        <v>189</v>
      </c>
      <c r="D109" s="18">
        <v>0</v>
      </c>
      <c r="E109" s="18">
        <v>1554.4</v>
      </c>
      <c r="F109" s="18">
        <v>0</v>
      </c>
      <c r="G109" s="18">
        <v>0</v>
      </c>
      <c r="H109" s="18">
        <v>1554.4</v>
      </c>
      <c r="I109" s="18">
        <v>0</v>
      </c>
      <c r="J109" s="18">
        <v>2473</v>
      </c>
      <c r="K109" s="5">
        <v>2014</v>
      </c>
      <c r="L109" s="66">
        <v>2014</v>
      </c>
      <c r="M109" s="5" t="s">
        <v>274</v>
      </c>
      <c r="N109" s="5" t="s">
        <v>193</v>
      </c>
      <c r="O109" s="5" t="s">
        <v>337</v>
      </c>
    </row>
    <row r="110" spans="1:15" ht="79.2" x14ac:dyDescent="0.25">
      <c r="A110" s="16" t="e">
        <f t="shared" si="2"/>
        <v>#REF!</v>
      </c>
      <c r="B110" s="17" t="s">
        <v>347</v>
      </c>
      <c r="C110" s="5" t="s">
        <v>189</v>
      </c>
      <c r="D110" s="18">
        <v>0</v>
      </c>
      <c r="E110" s="18">
        <v>9754.7999999999993</v>
      </c>
      <c r="F110" s="18">
        <v>0</v>
      </c>
      <c r="G110" s="18">
        <v>0</v>
      </c>
      <c r="H110" s="18">
        <v>9754.7999999999993</v>
      </c>
      <c r="I110" s="18">
        <v>0</v>
      </c>
      <c r="J110" s="18">
        <v>15399.9</v>
      </c>
      <c r="K110" s="5">
        <v>2014</v>
      </c>
      <c r="L110" s="66">
        <v>2014</v>
      </c>
      <c r="M110" s="5" t="s">
        <v>274</v>
      </c>
      <c r="N110" s="5" t="s">
        <v>193</v>
      </c>
      <c r="O110" s="5" t="s">
        <v>337</v>
      </c>
    </row>
    <row r="111" spans="1:15" ht="79.2" x14ac:dyDescent="0.25">
      <c r="A111" s="16" t="e">
        <f t="shared" si="2"/>
        <v>#REF!</v>
      </c>
      <c r="B111" s="17" t="s">
        <v>348</v>
      </c>
      <c r="C111" s="5" t="s">
        <v>189</v>
      </c>
      <c r="D111" s="18">
        <v>0</v>
      </c>
      <c r="E111" s="18">
        <v>23673</v>
      </c>
      <c r="F111" s="18">
        <v>0</v>
      </c>
      <c r="G111" s="18">
        <v>23673</v>
      </c>
      <c r="H111" s="18">
        <v>0</v>
      </c>
      <c r="I111" s="18">
        <v>0</v>
      </c>
      <c r="J111" s="18">
        <v>31396.57</v>
      </c>
      <c r="K111" s="5" t="s">
        <v>232</v>
      </c>
      <c r="L111" s="66">
        <v>2015</v>
      </c>
      <c r="M111" s="5" t="s">
        <v>349</v>
      </c>
      <c r="N111" s="5" t="s">
        <v>35</v>
      </c>
      <c r="O111" s="5" t="s">
        <v>337</v>
      </c>
    </row>
    <row r="112" spans="1:15" ht="79.2" x14ac:dyDescent="0.25">
      <c r="A112" s="16" t="e">
        <f t="shared" si="2"/>
        <v>#REF!</v>
      </c>
      <c r="B112" s="17" t="s">
        <v>350</v>
      </c>
      <c r="C112" s="5" t="s">
        <v>189</v>
      </c>
      <c r="D112" s="18">
        <v>0</v>
      </c>
      <c r="E112" s="18">
        <v>55500</v>
      </c>
      <c r="F112" s="18">
        <v>0</v>
      </c>
      <c r="G112" s="18">
        <v>0</v>
      </c>
      <c r="H112" s="18">
        <v>55500</v>
      </c>
      <c r="I112" s="18">
        <v>0</v>
      </c>
      <c r="J112" s="18"/>
      <c r="K112" s="5" t="s">
        <v>86</v>
      </c>
      <c r="L112" s="66">
        <v>2017</v>
      </c>
      <c r="M112" s="5" t="s">
        <v>351</v>
      </c>
      <c r="N112" s="5" t="s">
        <v>352</v>
      </c>
      <c r="O112" s="5" t="s">
        <v>337</v>
      </c>
    </row>
    <row r="113" spans="1:15" ht="79.2" x14ac:dyDescent="0.25">
      <c r="A113" s="16" t="e">
        <f t="shared" si="2"/>
        <v>#REF!</v>
      </c>
      <c r="B113" s="17" t="s">
        <v>353</v>
      </c>
      <c r="C113" s="5" t="s">
        <v>189</v>
      </c>
      <c r="D113" s="18">
        <v>0</v>
      </c>
      <c r="E113" s="18">
        <v>12000</v>
      </c>
      <c r="F113" s="18">
        <v>0</v>
      </c>
      <c r="G113" s="18">
        <v>0</v>
      </c>
      <c r="H113" s="18">
        <v>12000</v>
      </c>
      <c r="I113" s="18">
        <v>0</v>
      </c>
      <c r="J113" s="18"/>
      <c r="K113" s="5" t="s">
        <v>232</v>
      </c>
      <c r="L113" s="66">
        <v>2015</v>
      </c>
      <c r="M113" s="5" t="s">
        <v>92</v>
      </c>
      <c r="N113" s="5"/>
      <c r="O113" s="5" t="s">
        <v>337</v>
      </c>
    </row>
    <row r="114" spans="1:15" ht="79.2" x14ac:dyDescent="0.25">
      <c r="A114" s="16" t="e">
        <f t="shared" si="2"/>
        <v>#REF!</v>
      </c>
      <c r="B114" s="17" t="s">
        <v>354</v>
      </c>
      <c r="C114" s="5" t="s">
        <v>189</v>
      </c>
      <c r="D114" s="18">
        <v>0</v>
      </c>
      <c r="E114" s="18">
        <v>12000</v>
      </c>
      <c r="F114" s="18">
        <v>0</v>
      </c>
      <c r="G114" s="18">
        <v>12000</v>
      </c>
      <c r="H114" s="18">
        <v>0</v>
      </c>
      <c r="I114" s="18">
        <v>0</v>
      </c>
      <c r="J114" s="18"/>
      <c r="K114" s="5">
        <v>2015</v>
      </c>
      <c r="L114" s="66">
        <v>2015</v>
      </c>
      <c r="M114" s="5" t="s">
        <v>351</v>
      </c>
      <c r="N114" s="5"/>
      <c r="O114" s="5" t="s">
        <v>337</v>
      </c>
    </row>
    <row r="115" spans="1:15" ht="79.2" x14ac:dyDescent="0.25">
      <c r="A115" s="16" t="e">
        <f t="shared" si="2"/>
        <v>#REF!</v>
      </c>
      <c r="B115" s="17" t="s">
        <v>355</v>
      </c>
      <c r="C115" s="5" t="s">
        <v>189</v>
      </c>
      <c r="D115" s="18">
        <v>0</v>
      </c>
      <c r="E115" s="18">
        <v>6642</v>
      </c>
      <c r="F115" s="18">
        <v>0</v>
      </c>
      <c r="G115" s="18">
        <v>6642</v>
      </c>
      <c r="H115" s="18">
        <v>0</v>
      </c>
      <c r="I115" s="18">
        <v>0</v>
      </c>
      <c r="J115" s="18"/>
      <c r="K115" s="5">
        <v>2015</v>
      </c>
      <c r="L115" s="66">
        <v>2015</v>
      </c>
      <c r="M115" s="5" t="s">
        <v>92</v>
      </c>
      <c r="N115" s="5"/>
      <c r="O115" s="5" t="s">
        <v>337</v>
      </c>
    </row>
    <row r="116" spans="1:15" ht="79.2" x14ac:dyDescent="0.25">
      <c r="A116" s="16" t="e">
        <f t="shared" si="2"/>
        <v>#REF!</v>
      </c>
      <c r="B116" s="17" t="s">
        <v>356</v>
      </c>
      <c r="C116" s="5" t="s">
        <v>189</v>
      </c>
      <c r="D116" s="18">
        <v>0</v>
      </c>
      <c r="E116" s="18">
        <v>4000</v>
      </c>
      <c r="F116" s="18">
        <v>0</v>
      </c>
      <c r="G116" s="18">
        <v>0</v>
      </c>
      <c r="H116" s="18">
        <v>4000</v>
      </c>
      <c r="I116" s="18">
        <v>0</v>
      </c>
      <c r="J116" s="18"/>
      <c r="K116" s="5">
        <v>2016</v>
      </c>
      <c r="L116" s="66">
        <v>2016</v>
      </c>
      <c r="M116" s="5" t="s">
        <v>351</v>
      </c>
      <c r="N116" s="5"/>
      <c r="O116" s="5" t="s">
        <v>337</v>
      </c>
    </row>
    <row r="117" spans="1:15" ht="79.2" x14ac:dyDescent="0.25">
      <c r="A117" s="16" t="e">
        <f t="shared" si="2"/>
        <v>#REF!</v>
      </c>
      <c r="B117" s="17" t="s">
        <v>357</v>
      </c>
      <c r="C117" s="5" t="s">
        <v>189</v>
      </c>
      <c r="D117" s="18">
        <v>0</v>
      </c>
      <c r="E117" s="18">
        <v>8000</v>
      </c>
      <c r="F117" s="18">
        <v>0</v>
      </c>
      <c r="G117" s="18">
        <v>0</v>
      </c>
      <c r="H117" s="18">
        <v>8000</v>
      </c>
      <c r="I117" s="18">
        <v>0</v>
      </c>
      <c r="J117" s="18"/>
      <c r="K117" s="5">
        <v>2016</v>
      </c>
      <c r="L117" s="66">
        <v>2016</v>
      </c>
      <c r="M117" s="5" t="s">
        <v>351</v>
      </c>
      <c r="N117" s="5"/>
      <c r="O117" s="5" t="s">
        <v>337</v>
      </c>
    </row>
    <row r="118" spans="1:15" ht="79.2" x14ac:dyDescent="0.25">
      <c r="A118" s="16" t="e">
        <f t="shared" si="2"/>
        <v>#REF!</v>
      </c>
      <c r="B118" s="17" t="s">
        <v>358</v>
      </c>
      <c r="C118" s="5" t="s">
        <v>189</v>
      </c>
      <c r="D118" s="18">
        <v>0</v>
      </c>
      <c r="E118" s="18">
        <v>4585.8</v>
      </c>
      <c r="F118" s="18">
        <v>0</v>
      </c>
      <c r="G118" s="18">
        <v>0</v>
      </c>
      <c r="H118" s="18">
        <v>4585.8</v>
      </c>
      <c r="I118" s="18">
        <v>0</v>
      </c>
      <c r="J118" s="18"/>
      <c r="K118" s="5">
        <v>2016</v>
      </c>
      <c r="L118" s="66">
        <v>2016</v>
      </c>
      <c r="M118" s="5" t="s">
        <v>351</v>
      </c>
      <c r="N118" s="5"/>
      <c r="O118" s="5" t="s">
        <v>337</v>
      </c>
    </row>
    <row r="119" spans="1:15" ht="79.2" x14ac:dyDescent="0.25">
      <c r="A119" s="16" t="e">
        <f t="shared" si="2"/>
        <v>#REF!</v>
      </c>
      <c r="B119" s="17" t="s">
        <v>359</v>
      </c>
      <c r="C119" s="5" t="s">
        <v>189</v>
      </c>
      <c r="D119" s="18">
        <v>0</v>
      </c>
      <c r="E119" s="18">
        <v>9000</v>
      </c>
      <c r="F119" s="18">
        <v>0</v>
      </c>
      <c r="G119" s="18">
        <v>0</v>
      </c>
      <c r="H119" s="18">
        <v>9000</v>
      </c>
      <c r="I119" s="18">
        <v>0</v>
      </c>
      <c r="J119" s="18"/>
      <c r="K119" s="5">
        <v>2016</v>
      </c>
      <c r="L119" s="66">
        <v>2016</v>
      </c>
      <c r="M119" s="5" t="s">
        <v>351</v>
      </c>
      <c r="N119" s="5"/>
      <c r="O119" s="5" t="s">
        <v>337</v>
      </c>
    </row>
    <row r="120" spans="1:15" ht="79.2" x14ac:dyDescent="0.25">
      <c r="A120" s="16" t="e">
        <f t="shared" si="2"/>
        <v>#REF!</v>
      </c>
      <c r="B120" s="17" t="s">
        <v>360</v>
      </c>
      <c r="C120" s="5" t="s">
        <v>189</v>
      </c>
      <c r="D120" s="18">
        <v>33929.199999999997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33929.199999999997</v>
      </c>
      <c r="K120" s="5">
        <v>2017</v>
      </c>
      <c r="L120" s="66">
        <v>2017</v>
      </c>
      <c r="M120" s="5" t="s">
        <v>274</v>
      </c>
      <c r="N120" s="5"/>
      <c r="O120" s="5" t="s">
        <v>337</v>
      </c>
    </row>
    <row r="121" spans="1:15" ht="39.6" x14ac:dyDescent="0.25">
      <c r="A121" s="16" t="e">
        <f t="shared" si="2"/>
        <v>#REF!</v>
      </c>
      <c r="B121" s="17" t="s">
        <v>361</v>
      </c>
      <c r="C121" s="5" t="s">
        <v>19</v>
      </c>
      <c r="D121" s="19">
        <v>254000</v>
      </c>
      <c r="E121" s="19">
        <v>0</v>
      </c>
      <c r="F121" s="19"/>
      <c r="G121" s="19"/>
      <c r="H121" s="19"/>
      <c r="I121" s="19"/>
      <c r="J121" s="18">
        <v>254000</v>
      </c>
      <c r="K121" s="5" t="s">
        <v>135</v>
      </c>
      <c r="L121" s="16">
        <v>2016</v>
      </c>
      <c r="M121" s="5" t="s">
        <v>362</v>
      </c>
      <c r="N121" s="5" t="s">
        <v>22</v>
      </c>
      <c r="O121" s="5" t="s">
        <v>140</v>
      </c>
    </row>
    <row r="122" spans="1:15" customFormat="1" ht="15" customHeight="1" x14ac:dyDescent="0.3">
      <c r="A122" s="53" t="s">
        <v>125</v>
      </c>
      <c r="B122" s="54"/>
      <c r="C122" s="54"/>
      <c r="D122" s="59"/>
      <c r="E122" s="59"/>
      <c r="F122" s="59"/>
      <c r="G122" s="59"/>
      <c r="H122" s="59"/>
      <c r="I122" s="59"/>
      <c r="J122" s="59"/>
      <c r="K122" s="54"/>
      <c r="L122" s="54"/>
      <c r="M122" s="54"/>
      <c r="N122" s="61"/>
      <c r="O122" s="61"/>
    </row>
    <row r="123" spans="1:15" customFormat="1" ht="102" customHeight="1" x14ac:dyDescent="0.3">
      <c r="A123" s="16" t="e">
        <f>#REF!+1</f>
        <v>#REF!</v>
      </c>
      <c r="B123" s="17" t="s">
        <v>363</v>
      </c>
      <c r="C123" s="5" t="s">
        <v>189</v>
      </c>
      <c r="D123" s="18"/>
      <c r="E123" s="18">
        <f>75330.466/90*100+4410/71*100</f>
        <v>89911.785383411596</v>
      </c>
      <c r="F123" s="18"/>
      <c r="G123" s="18"/>
      <c r="H123" s="18"/>
      <c r="I123" s="18">
        <f>75330.466/90*100+4410/71*100</f>
        <v>89911.785383411596</v>
      </c>
      <c r="J123" s="18">
        <f>75330.466/90*100+4410/71*100</f>
        <v>89911.785383411596</v>
      </c>
      <c r="K123" s="16">
        <v>2014</v>
      </c>
      <c r="L123" s="16">
        <v>2014</v>
      </c>
      <c r="M123" s="55"/>
      <c r="N123" s="5" t="s">
        <v>193</v>
      </c>
      <c r="O123" s="5" t="s">
        <v>364</v>
      </c>
    </row>
    <row r="124" spans="1:15" ht="39.6" x14ac:dyDescent="0.25">
      <c r="A124" s="16" t="e">
        <f t="shared" ref="A124:A130" si="3">A123+1</f>
        <v>#REF!</v>
      </c>
      <c r="B124" s="17" t="s">
        <v>365</v>
      </c>
      <c r="C124" s="5" t="s">
        <v>189</v>
      </c>
      <c r="D124" s="19">
        <v>0</v>
      </c>
      <c r="E124" s="19">
        <v>0</v>
      </c>
      <c r="F124" s="19"/>
      <c r="G124" s="19"/>
      <c r="H124" s="19"/>
      <c r="I124" s="19"/>
      <c r="J124" s="19"/>
      <c r="K124" s="16">
        <v>2014</v>
      </c>
      <c r="L124" s="16">
        <v>2014</v>
      </c>
      <c r="M124" s="5" t="s">
        <v>366</v>
      </c>
      <c r="N124" s="5" t="s">
        <v>22</v>
      </c>
      <c r="O124" s="5" t="s">
        <v>230</v>
      </c>
    </row>
    <row r="125" spans="1:15" ht="79.2" x14ac:dyDescent="0.25">
      <c r="A125" s="16" t="e">
        <f t="shared" si="3"/>
        <v>#REF!</v>
      </c>
      <c r="B125" s="17" t="s">
        <v>367</v>
      </c>
      <c r="C125" s="5" t="s">
        <v>19</v>
      </c>
      <c r="D125" s="19">
        <v>58015.400000000023</v>
      </c>
      <c r="E125" s="19">
        <v>633840</v>
      </c>
      <c r="F125" s="19">
        <v>336550</v>
      </c>
      <c r="G125" s="19">
        <v>297290</v>
      </c>
      <c r="H125" s="19"/>
      <c r="I125" s="19"/>
      <c r="J125" s="18">
        <v>691855.4</v>
      </c>
      <c r="K125" s="5" t="s">
        <v>135</v>
      </c>
      <c r="L125" s="16">
        <v>2016</v>
      </c>
      <c r="M125" s="5"/>
      <c r="N125" s="5"/>
      <c r="O125" s="5" t="s">
        <v>140</v>
      </c>
    </row>
    <row r="126" spans="1:15" ht="79.2" x14ac:dyDescent="0.25">
      <c r="A126" s="16" t="e">
        <f t="shared" si="3"/>
        <v>#REF!</v>
      </c>
      <c r="B126" s="17" t="s">
        <v>368</v>
      </c>
      <c r="C126" s="5" t="s">
        <v>19</v>
      </c>
      <c r="D126" s="19">
        <v>0</v>
      </c>
      <c r="E126" s="19">
        <v>561214.30000000005</v>
      </c>
      <c r="F126" s="19">
        <v>287600</v>
      </c>
      <c r="G126" s="19">
        <v>273614.3</v>
      </c>
      <c r="H126" s="19"/>
      <c r="I126" s="19"/>
      <c r="J126" s="18">
        <v>561214.30000000005</v>
      </c>
      <c r="K126" s="5" t="s">
        <v>135</v>
      </c>
      <c r="L126" s="16">
        <v>2016</v>
      </c>
      <c r="M126" s="5"/>
      <c r="N126" s="5"/>
      <c r="O126" s="5" t="s">
        <v>140</v>
      </c>
    </row>
    <row r="127" spans="1:15" ht="66" x14ac:dyDescent="0.25">
      <c r="A127" s="16" t="e">
        <f t="shared" si="3"/>
        <v>#REF!</v>
      </c>
      <c r="B127" s="17" t="s">
        <v>369</v>
      </c>
      <c r="C127" s="5" t="s">
        <v>19</v>
      </c>
      <c r="D127" s="19">
        <v>0</v>
      </c>
      <c r="E127" s="19">
        <v>495975</v>
      </c>
      <c r="F127" s="19">
        <v>150000</v>
      </c>
      <c r="G127" s="19">
        <v>345975</v>
      </c>
      <c r="H127" s="19"/>
      <c r="I127" s="19"/>
      <c r="J127" s="18">
        <v>495975</v>
      </c>
      <c r="K127" s="5" t="s">
        <v>135</v>
      </c>
      <c r="L127" s="16">
        <v>2016</v>
      </c>
      <c r="M127" s="5"/>
      <c r="N127" s="5"/>
      <c r="O127" s="5" t="s">
        <v>140</v>
      </c>
    </row>
    <row r="128" spans="1:15" ht="148.5" customHeight="1" x14ac:dyDescent="0.25">
      <c r="A128" s="16" t="e">
        <f t="shared" si="3"/>
        <v>#REF!</v>
      </c>
      <c r="B128" s="17" t="s">
        <v>370</v>
      </c>
      <c r="C128" s="5" t="s">
        <v>19</v>
      </c>
      <c r="D128" s="19">
        <v>15930.200000000012</v>
      </c>
      <c r="E128" s="19">
        <v>386193.3</v>
      </c>
      <c r="F128" s="19">
        <v>257250</v>
      </c>
      <c r="G128" s="19">
        <v>128943.29999999999</v>
      </c>
      <c r="H128" s="19"/>
      <c r="I128" s="19"/>
      <c r="J128" s="18">
        <v>402123.5</v>
      </c>
      <c r="K128" s="5" t="s">
        <v>135</v>
      </c>
      <c r="L128" s="16">
        <v>2016</v>
      </c>
      <c r="M128" s="5"/>
      <c r="N128" s="5"/>
      <c r="O128" s="5" t="s">
        <v>140</v>
      </c>
    </row>
    <row r="129" spans="1:15" ht="135" customHeight="1" x14ac:dyDescent="0.25">
      <c r="A129" s="16" t="e">
        <f t="shared" si="3"/>
        <v>#REF!</v>
      </c>
      <c r="B129" s="17" t="s">
        <v>371</v>
      </c>
      <c r="C129" s="5" t="s">
        <v>19</v>
      </c>
      <c r="D129" s="19">
        <v>0</v>
      </c>
      <c r="E129" s="19">
        <v>367354.6</v>
      </c>
      <c r="F129" s="19">
        <v>217600</v>
      </c>
      <c r="G129" s="19">
        <v>149754.6</v>
      </c>
      <c r="H129" s="19"/>
      <c r="I129" s="19"/>
      <c r="J129" s="18">
        <v>367354.6</v>
      </c>
      <c r="K129" s="5" t="s">
        <v>135</v>
      </c>
      <c r="L129" s="16">
        <v>2016</v>
      </c>
      <c r="M129" s="5"/>
      <c r="N129" s="5"/>
      <c r="O129" s="5" t="s">
        <v>140</v>
      </c>
    </row>
    <row r="130" spans="1:15" ht="122.25" customHeight="1" x14ac:dyDescent="0.25">
      <c r="A130" s="16" t="e">
        <f t="shared" si="3"/>
        <v>#REF!</v>
      </c>
      <c r="B130" s="17" t="s">
        <v>372</v>
      </c>
      <c r="C130" s="5" t="s">
        <v>19</v>
      </c>
      <c r="D130" s="19">
        <v>0</v>
      </c>
      <c r="E130" s="19">
        <v>0</v>
      </c>
      <c r="F130" s="19"/>
      <c r="G130" s="18"/>
      <c r="H130" s="19"/>
      <c r="I130" s="19"/>
      <c r="J130" s="18">
        <v>0</v>
      </c>
      <c r="K130" s="5" t="s">
        <v>135</v>
      </c>
      <c r="L130" s="16">
        <v>2016</v>
      </c>
      <c r="M130" s="5" t="s">
        <v>373</v>
      </c>
      <c r="N130" s="16"/>
      <c r="O130" s="5" t="s">
        <v>140</v>
      </c>
    </row>
    <row r="131" spans="1:15" customFormat="1" ht="15" customHeight="1" x14ac:dyDescent="0.3">
      <c r="A131" s="53" t="s">
        <v>149</v>
      </c>
      <c r="B131" s="54"/>
      <c r="C131" s="54"/>
      <c r="D131" s="59"/>
      <c r="E131" s="59"/>
      <c r="F131" s="59"/>
      <c r="G131" s="59"/>
      <c r="H131" s="59"/>
      <c r="I131" s="59"/>
      <c r="J131" s="59"/>
      <c r="K131" s="54"/>
      <c r="L131" s="54"/>
      <c r="M131" s="54"/>
      <c r="N131" s="61"/>
      <c r="O131" s="61"/>
    </row>
    <row r="132" spans="1:15" ht="52.8" x14ac:dyDescent="0.25">
      <c r="A132" s="16" t="e">
        <f>#REF!+1</f>
        <v>#REF!</v>
      </c>
      <c r="B132" s="17" t="s">
        <v>150</v>
      </c>
      <c r="C132" s="5" t="s">
        <v>32</v>
      </c>
      <c r="D132" s="18">
        <v>800000</v>
      </c>
      <c r="E132" s="18"/>
      <c r="F132" s="18"/>
      <c r="G132" s="18"/>
      <c r="H132" s="18"/>
      <c r="I132" s="18"/>
      <c r="J132" s="18">
        <v>800000</v>
      </c>
      <c r="K132" s="5" t="s">
        <v>138</v>
      </c>
      <c r="L132" s="5">
        <v>2018</v>
      </c>
      <c r="M132" s="5"/>
      <c r="N132" s="5"/>
      <c r="O132" s="5" t="s">
        <v>374</v>
      </c>
    </row>
    <row r="133" spans="1:15" ht="72.75" customHeight="1" x14ac:dyDescent="0.25">
      <c r="A133" s="16">
        <v>2</v>
      </c>
      <c r="B133" s="17" t="s">
        <v>154</v>
      </c>
      <c r="C133" s="5" t="s">
        <v>189</v>
      </c>
      <c r="D133" s="19">
        <v>265823.37</v>
      </c>
      <c r="E133" s="19">
        <v>0</v>
      </c>
      <c r="F133" s="19"/>
      <c r="G133" s="19"/>
      <c r="H133" s="19"/>
      <c r="I133" s="19"/>
      <c r="J133" s="19">
        <v>265823.37</v>
      </c>
      <c r="K133" s="5" t="s">
        <v>69</v>
      </c>
      <c r="L133" s="16">
        <v>2018</v>
      </c>
      <c r="M133" s="5" t="s">
        <v>155</v>
      </c>
      <c r="N133" s="67"/>
      <c r="O133" s="5" t="s">
        <v>375</v>
      </c>
    </row>
    <row r="134" spans="1:15" ht="42.75" customHeight="1" x14ac:dyDescent="0.25">
      <c r="A134" s="16">
        <v>3</v>
      </c>
      <c r="B134" s="17" t="s">
        <v>376</v>
      </c>
      <c r="C134" s="5" t="s">
        <v>189</v>
      </c>
      <c r="D134" s="19">
        <v>23316.308999999994</v>
      </c>
      <c r="E134" s="19">
        <v>62992.042000000001</v>
      </c>
      <c r="F134" s="19"/>
      <c r="G134" s="19"/>
      <c r="H134" s="19">
        <v>62992.042000000001</v>
      </c>
      <c r="I134" s="19"/>
      <c r="J134" s="19">
        <v>86308.350999999995</v>
      </c>
      <c r="K134" s="5" t="s">
        <v>135</v>
      </c>
      <c r="L134" s="16" t="s">
        <v>377</v>
      </c>
      <c r="M134" s="5" t="s">
        <v>160</v>
      </c>
      <c r="N134" s="5" t="s">
        <v>35</v>
      </c>
      <c r="O134" s="5" t="s">
        <v>161</v>
      </c>
    </row>
    <row r="135" spans="1:15" ht="51" customHeight="1" x14ac:dyDescent="0.25">
      <c r="A135" s="16">
        <f t="shared" ref="A135" si="4">A134+1</f>
        <v>4</v>
      </c>
      <c r="B135" s="17" t="s">
        <v>162</v>
      </c>
      <c r="C135" s="5" t="s">
        <v>189</v>
      </c>
      <c r="D135" s="19">
        <v>21000</v>
      </c>
      <c r="E135" s="19">
        <v>33950</v>
      </c>
      <c r="F135" s="19"/>
      <c r="G135" s="18"/>
      <c r="H135" s="19">
        <v>33950</v>
      </c>
      <c r="I135" s="19"/>
      <c r="J135" s="18">
        <v>54950</v>
      </c>
      <c r="K135" s="5" t="s">
        <v>135</v>
      </c>
      <c r="L135" s="16" t="s">
        <v>135</v>
      </c>
      <c r="M135" s="5" t="s">
        <v>163</v>
      </c>
      <c r="N135" s="5" t="s">
        <v>35</v>
      </c>
      <c r="O135" s="5" t="s">
        <v>161</v>
      </c>
    </row>
    <row r="136" spans="1:15" ht="66" x14ac:dyDescent="0.25">
      <c r="A136" s="16">
        <v>5</v>
      </c>
      <c r="B136" s="17" t="s">
        <v>164</v>
      </c>
      <c r="C136" s="5" t="s">
        <v>189</v>
      </c>
      <c r="D136" s="19">
        <v>142593.60999999999</v>
      </c>
      <c r="E136" s="19">
        <v>12265</v>
      </c>
      <c r="F136" s="19"/>
      <c r="G136" s="19"/>
      <c r="H136" s="19">
        <v>12265</v>
      </c>
      <c r="I136" s="19"/>
      <c r="J136" s="19">
        <v>154858.60999999999</v>
      </c>
      <c r="K136" s="5" t="s">
        <v>69</v>
      </c>
      <c r="L136" s="16">
        <v>2018</v>
      </c>
      <c r="M136" s="5" t="s">
        <v>165</v>
      </c>
      <c r="N136" s="5" t="s">
        <v>35</v>
      </c>
      <c r="O136" s="5" t="s">
        <v>375</v>
      </c>
    </row>
    <row r="137" spans="1:15" s="48" customFormat="1" ht="39.6" x14ac:dyDescent="0.25">
      <c r="A137" s="16">
        <v>6</v>
      </c>
      <c r="B137" s="17" t="s">
        <v>378</v>
      </c>
      <c r="C137" s="5" t="s">
        <v>19</v>
      </c>
      <c r="D137" s="19">
        <v>39100</v>
      </c>
      <c r="E137" s="19">
        <f>SUM(F137:I137)</f>
        <v>454978.9</v>
      </c>
      <c r="F137" s="19"/>
      <c r="G137" s="19">
        <f>171578.9+189100+94300</f>
        <v>454978.9</v>
      </c>
      <c r="H137" s="19"/>
      <c r="I137" s="19"/>
      <c r="J137" s="19">
        <f>SUM(D137:E137)</f>
        <v>494078.9</v>
      </c>
      <c r="K137" s="5" t="s">
        <v>187</v>
      </c>
      <c r="L137" s="16">
        <v>2015</v>
      </c>
      <c r="M137" s="5" t="s">
        <v>45</v>
      </c>
      <c r="N137" s="5" t="s">
        <v>35</v>
      </c>
      <c r="O137" s="5" t="s">
        <v>379</v>
      </c>
    </row>
    <row r="138" spans="1:15" ht="39.6" x14ac:dyDescent="0.25">
      <c r="A138" s="16">
        <f>A137+1</f>
        <v>7</v>
      </c>
      <c r="B138" s="17" t="s">
        <v>380</v>
      </c>
      <c r="C138" s="5" t="s">
        <v>19</v>
      </c>
      <c r="D138" s="19">
        <f>J138-E138</f>
        <v>0</v>
      </c>
      <c r="E138" s="19">
        <f>SUM(F138:I138)</f>
        <v>431398</v>
      </c>
      <c r="F138" s="19">
        <v>80000</v>
      </c>
      <c r="G138" s="19">
        <f>120398+115300+90000+105700-80000</f>
        <v>351398</v>
      </c>
      <c r="H138" s="19"/>
      <c r="I138" s="19"/>
      <c r="J138" s="18">
        <v>431398</v>
      </c>
      <c r="K138" s="5" t="s">
        <v>381</v>
      </c>
      <c r="L138" s="16">
        <v>2016</v>
      </c>
      <c r="M138" s="5" t="s">
        <v>45</v>
      </c>
      <c r="N138" s="5" t="s">
        <v>35</v>
      </c>
      <c r="O138" s="5" t="s">
        <v>379</v>
      </c>
    </row>
    <row r="139" spans="1:15" ht="39.6" x14ac:dyDescent="0.25">
      <c r="A139" s="16">
        <f>A138+1</f>
        <v>8</v>
      </c>
      <c r="B139" s="17" t="s">
        <v>382</v>
      </c>
      <c r="C139" s="5" t="s">
        <v>19</v>
      </c>
      <c r="D139" s="19">
        <v>0</v>
      </c>
      <c r="E139" s="19">
        <v>5182</v>
      </c>
      <c r="F139" s="19"/>
      <c r="G139" s="19">
        <v>5182</v>
      </c>
      <c r="H139" s="19"/>
      <c r="I139" s="19"/>
      <c r="J139" s="18">
        <v>5182</v>
      </c>
      <c r="K139" s="5" t="s">
        <v>180</v>
      </c>
      <c r="L139" s="16">
        <v>2014</v>
      </c>
      <c r="M139" s="5" t="s">
        <v>45</v>
      </c>
      <c r="N139" s="5" t="s">
        <v>35</v>
      </c>
      <c r="O139" s="5" t="s">
        <v>379</v>
      </c>
    </row>
  </sheetData>
  <autoFilter ref="A4:O136"/>
  <mergeCells count="2">
    <mergeCell ref="E3:I3"/>
    <mergeCell ref="E4:I4"/>
  </mergeCells>
  <pageMargins left="0.15748031496062992" right="0.15748031496062992" top="0.35433070866141736" bottom="0.15748031496062992" header="0.15748031496062992" footer="0.15748031496062992"/>
  <pageSetup paperSize="9" scale="70" fitToHeight="26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1"/>
  <sheetViews>
    <sheetView showZeros="0" topLeftCell="A5" zoomScale="85" zoomScaleNormal="85" zoomScalePageLayoutView="82" workbookViewId="0">
      <pane xSplit="3" ySplit="5" topLeftCell="D10" activePane="bottomRight" state="frozen"/>
      <selection activeCell="A5" sqref="A5"/>
      <selection pane="topRight" activeCell="D5" sqref="D5"/>
      <selection pane="bottomLeft" activeCell="A10" sqref="A10"/>
      <selection pane="bottomRight" activeCell="H13" sqref="H13"/>
    </sheetView>
  </sheetViews>
  <sheetFormatPr defaultColWidth="9.109375" defaultRowHeight="13.2" x14ac:dyDescent="0.25"/>
  <cols>
    <col min="1" max="1" width="4" style="1" customWidth="1"/>
    <col min="2" max="2" width="40.5546875" style="2" customWidth="1"/>
    <col min="3" max="3" width="12.88671875" style="1" customWidth="1"/>
    <col min="4" max="4" width="9.88671875" style="1" customWidth="1"/>
    <col min="5" max="5" width="9.6640625" style="1" customWidth="1"/>
    <col min="6" max="6" width="10.109375" style="1" customWidth="1"/>
    <col min="7" max="8" width="8.33203125" style="1" customWidth="1"/>
    <col min="9" max="9" width="9.5546875" style="1" customWidth="1"/>
    <col min="10" max="10" width="9.88671875" style="1" customWidth="1"/>
    <col min="11" max="12" width="9.44140625" style="1" bestFit="1" customWidth="1"/>
    <col min="13" max="13" width="10.5546875" style="1" customWidth="1"/>
    <col min="14" max="14" width="10.44140625" style="1" customWidth="1"/>
    <col min="15" max="15" width="14" style="1" customWidth="1"/>
    <col min="16" max="16384" width="9.109375" style="1"/>
  </cols>
  <sheetData>
    <row r="1" spans="1:15" ht="16.2" x14ac:dyDescent="0.25">
      <c r="N1" s="3"/>
    </row>
    <row r="2" spans="1:15" ht="16.2" x14ac:dyDescent="0.25">
      <c r="N2" s="3"/>
    </row>
    <row r="3" spans="1:15" ht="16.2" x14ac:dyDescent="0.25">
      <c r="N3" s="3"/>
    </row>
    <row r="5" spans="1:15" ht="17.399999999999999" x14ac:dyDescent="0.25">
      <c r="G5" s="4" t="s">
        <v>0</v>
      </c>
    </row>
    <row r="7" spans="1:15" ht="105.6" x14ac:dyDescent="0.25">
      <c r="A7" s="5" t="s">
        <v>1</v>
      </c>
      <c r="B7" s="5" t="s">
        <v>2</v>
      </c>
      <c r="C7" s="5" t="s">
        <v>3</v>
      </c>
      <c r="D7" s="5" t="s">
        <v>4</v>
      </c>
      <c r="E7" s="71" t="s">
        <v>5</v>
      </c>
      <c r="F7" s="71"/>
      <c r="G7" s="71"/>
      <c r="H7" s="71"/>
      <c r="I7" s="71"/>
      <c r="J7" s="5" t="s">
        <v>6</v>
      </c>
      <c r="K7" s="5" t="s">
        <v>7</v>
      </c>
      <c r="L7" s="5" t="s">
        <v>8</v>
      </c>
      <c r="M7" s="5" t="s">
        <v>9</v>
      </c>
      <c r="N7" s="5" t="s">
        <v>10</v>
      </c>
      <c r="O7" s="5" t="s">
        <v>11</v>
      </c>
    </row>
    <row r="8" spans="1:15" x14ac:dyDescent="0.25">
      <c r="A8" s="7">
        <v>1</v>
      </c>
      <c r="B8" s="7">
        <v>2</v>
      </c>
      <c r="C8" s="7">
        <v>3</v>
      </c>
      <c r="D8" s="7">
        <v>4</v>
      </c>
      <c r="E8" s="75">
        <v>5</v>
      </c>
      <c r="F8" s="76"/>
      <c r="G8" s="76"/>
      <c r="H8" s="76"/>
      <c r="I8" s="77"/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</row>
    <row r="9" spans="1:15" x14ac:dyDescent="0.25">
      <c r="A9" s="8"/>
      <c r="B9" s="9"/>
      <c r="C9" s="8"/>
      <c r="D9" s="8"/>
      <c r="E9" s="7" t="s">
        <v>12</v>
      </c>
      <c r="F9" s="7" t="s">
        <v>13</v>
      </c>
      <c r="G9" s="7" t="s">
        <v>14</v>
      </c>
      <c r="H9" s="7" t="s">
        <v>15</v>
      </c>
      <c r="I9" s="7" t="s">
        <v>16</v>
      </c>
      <c r="J9" s="8"/>
      <c r="K9" s="8"/>
      <c r="L9" s="8"/>
      <c r="M9" s="8"/>
      <c r="N9" s="8"/>
      <c r="O9" s="8"/>
    </row>
    <row r="10" spans="1:15" s="15" customFormat="1" ht="15" customHeight="1" x14ac:dyDescent="0.3">
      <c r="A10" s="10" t="s">
        <v>17</v>
      </c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  <c r="O10" s="14"/>
    </row>
    <row r="11" spans="1:15" ht="79.2" x14ac:dyDescent="0.25">
      <c r="A11" s="16">
        <v>1</v>
      </c>
      <c r="B11" s="17" t="s">
        <v>18</v>
      </c>
      <c r="C11" s="5" t="s">
        <v>19</v>
      </c>
      <c r="D11" s="18">
        <v>6281300</v>
      </c>
      <c r="E11" s="18"/>
      <c r="F11" s="18"/>
      <c r="G11" s="18"/>
      <c r="H11" s="18"/>
      <c r="I11" s="18"/>
      <c r="J11" s="18">
        <v>6281300</v>
      </c>
      <c r="K11" s="5" t="s">
        <v>20</v>
      </c>
      <c r="L11" s="5" t="s">
        <v>20</v>
      </c>
      <c r="M11" s="5" t="s">
        <v>21</v>
      </c>
      <c r="N11" s="5" t="s">
        <v>22</v>
      </c>
      <c r="O11" s="5" t="s">
        <v>23</v>
      </c>
    </row>
    <row r="12" spans="1:15" s="25" customFormat="1" ht="54" hidden="1" x14ac:dyDescent="0.3">
      <c r="A12" s="20"/>
      <c r="B12" s="21" t="s">
        <v>24</v>
      </c>
      <c r="C12" s="20" t="s">
        <v>25</v>
      </c>
      <c r="D12" s="22"/>
      <c r="E12" s="22">
        <f>SUM(F12:I12)</f>
        <v>38000</v>
      </c>
      <c r="F12" s="22"/>
      <c r="G12" s="22">
        <v>38000</v>
      </c>
      <c r="H12" s="22"/>
      <c r="I12" s="22"/>
      <c r="J12" s="22" t="s">
        <v>26</v>
      </c>
      <c r="K12" s="23" t="s">
        <v>27</v>
      </c>
      <c r="L12" s="23"/>
      <c r="M12" s="20" t="s">
        <v>28</v>
      </c>
      <c r="N12" s="24" t="s">
        <v>29</v>
      </c>
      <c r="O12" s="20" t="s">
        <v>30</v>
      </c>
    </row>
    <row r="13" spans="1:15" s="26" customFormat="1" ht="54" customHeight="1" x14ac:dyDescent="0.3">
      <c r="A13" s="16">
        <v>2</v>
      </c>
      <c r="B13" s="17" t="s">
        <v>31</v>
      </c>
      <c r="C13" s="16" t="s">
        <v>32</v>
      </c>
      <c r="D13" s="18"/>
      <c r="E13" s="18">
        <f>SUM(F13:I13)</f>
        <v>141855.27703136599</v>
      </c>
      <c r="F13" s="18"/>
      <c r="G13" s="18"/>
      <c r="H13" s="18"/>
      <c r="I13" s="18">
        <f>149691.862821366-7836.58579</f>
        <v>141855.27703136599</v>
      </c>
      <c r="J13" s="18">
        <f>SUM(D13:E14)</f>
        <v>238223.78659884399</v>
      </c>
      <c r="K13" s="5" t="s">
        <v>33</v>
      </c>
      <c r="L13" s="5">
        <v>2016</v>
      </c>
      <c r="M13" s="5" t="s">
        <v>34</v>
      </c>
      <c r="N13" s="5" t="s">
        <v>35</v>
      </c>
      <c r="O13" s="5" t="s">
        <v>36</v>
      </c>
    </row>
    <row r="14" spans="1:15" s="26" customFormat="1" ht="92.4" x14ac:dyDescent="0.3">
      <c r="A14" s="16">
        <v>3</v>
      </c>
      <c r="B14" s="17" t="s">
        <v>37</v>
      </c>
      <c r="C14" s="16" t="s">
        <v>32</v>
      </c>
      <c r="D14" s="18"/>
      <c r="E14" s="18">
        <f>SUM(F14:I14)</f>
        <v>96368.509567478002</v>
      </c>
      <c r="F14" s="18"/>
      <c r="G14" s="18"/>
      <c r="H14" s="18"/>
      <c r="I14" s="18">
        <f>101924.215157478-5555.70559</f>
        <v>96368.509567478002</v>
      </c>
      <c r="J14" s="18">
        <f>SUM(D14:E15)</f>
        <v>96368.509567478002</v>
      </c>
      <c r="K14" s="5" t="s">
        <v>38</v>
      </c>
      <c r="L14" s="5">
        <v>2017</v>
      </c>
      <c r="M14" s="5" t="s">
        <v>39</v>
      </c>
      <c r="N14" s="5" t="s">
        <v>35</v>
      </c>
      <c r="O14" s="5" t="s">
        <v>36</v>
      </c>
    </row>
    <row r="15" spans="1:15" s="15" customFormat="1" ht="15" hidden="1" customHeight="1" x14ac:dyDescent="0.3">
      <c r="A15" s="27" t="s">
        <v>40</v>
      </c>
      <c r="B15" s="28"/>
      <c r="C15" s="29"/>
      <c r="D15" s="30"/>
      <c r="E15" s="30"/>
      <c r="F15" s="30"/>
      <c r="G15" s="30"/>
      <c r="H15" s="30"/>
      <c r="I15" s="30"/>
      <c r="J15" s="30"/>
      <c r="K15" s="29"/>
      <c r="L15" s="29"/>
      <c r="M15" s="29"/>
    </row>
    <row r="16" spans="1:15" s="15" customFormat="1" ht="15" hidden="1" customHeight="1" x14ac:dyDescent="0.3">
      <c r="A16" s="27" t="s">
        <v>41</v>
      </c>
      <c r="B16" s="28"/>
      <c r="C16" s="29"/>
      <c r="D16" s="30"/>
      <c r="E16" s="30"/>
      <c r="F16" s="30"/>
      <c r="G16" s="30"/>
      <c r="H16" s="30"/>
      <c r="I16" s="30"/>
      <c r="J16" s="30"/>
      <c r="K16" s="29"/>
      <c r="L16" s="29"/>
      <c r="M16" s="29"/>
    </row>
    <row r="17" spans="1:15" s="15" customFormat="1" ht="15" customHeight="1" x14ac:dyDescent="0.3">
      <c r="A17" s="10" t="s">
        <v>42</v>
      </c>
      <c r="B17" s="11"/>
      <c r="C17" s="12"/>
      <c r="D17" s="31"/>
      <c r="E17" s="31"/>
      <c r="F17" s="31"/>
      <c r="G17" s="31"/>
      <c r="H17" s="31"/>
      <c r="I17" s="31"/>
      <c r="J17" s="31"/>
      <c r="K17" s="12"/>
      <c r="L17" s="12"/>
      <c r="M17" s="12"/>
      <c r="N17" s="13"/>
      <c r="O17" s="14"/>
    </row>
    <row r="18" spans="1:15" s="36" customFormat="1" ht="39.6" x14ac:dyDescent="0.3">
      <c r="A18" s="32">
        <v>4</v>
      </c>
      <c r="B18" s="17" t="s">
        <v>43</v>
      </c>
      <c r="C18" s="5" t="s">
        <v>19</v>
      </c>
      <c r="D18" s="33"/>
      <c r="E18" s="34">
        <v>144954600</v>
      </c>
      <c r="F18" s="34">
        <v>55628700</v>
      </c>
      <c r="G18" s="35"/>
      <c r="H18" s="35"/>
      <c r="I18" s="34">
        <v>89325900</v>
      </c>
      <c r="J18" s="34">
        <v>144954600</v>
      </c>
      <c r="K18" s="5" t="s">
        <v>44</v>
      </c>
      <c r="L18" s="5">
        <v>2020</v>
      </c>
      <c r="M18" s="5" t="s">
        <v>45</v>
      </c>
      <c r="N18" s="5" t="s">
        <v>35</v>
      </c>
      <c r="O18" s="5" t="s">
        <v>46</v>
      </c>
    </row>
    <row r="19" spans="1:15" ht="55.5" customHeight="1" x14ac:dyDescent="0.25">
      <c r="A19" s="16">
        <v>5</v>
      </c>
      <c r="B19" s="17" t="s">
        <v>47</v>
      </c>
      <c r="C19" s="5" t="s">
        <v>19</v>
      </c>
      <c r="D19" s="19">
        <v>0</v>
      </c>
      <c r="E19" s="19">
        <v>482406.89</v>
      </c>
      <c r="F19" s="18">
        <v>417183.9</v>
      </c>
      <c r="G19" s="18"/>
      <c r="H19" s="18"/>
      <c r="I19" s="18">
        <v>65223</v>
      </c>
      <c r="J19" s="18">
        <v>482406.89</v>
      </c>
      <c r="K19" s="5" t="s">
        <v>33</v>
      </c>
      <c r="L19" s="5">
        <v>2017</v>
      </c>
      <c r="M19" s="5" t="s">
        <v>48</v>
      </c>
      <c r="N19" s="5" t="s">
        <v>35</v>
      </c>
      <c r="O19" s="5" t="s">
        <v>49</v>
      </c>
    </row>
    <row r="20" spans="1:15" ht="47.4" customHeight="1" x14ac:dyDescent="0.25">
      <c r="A20" s="32">
        <v>6</v>
      </c>
      <c r="B20" s="17" t="s">
        <v>50</v>
      </c>
      <c r="C20" s="5" t="s">
        <v>19</v>
      </c>
      <c r="D20" s="37"/>
      <c r="E20" s="34">
        <v>414091.4</v>
      </c>
      <c r="F20" s="34">
        <v>414091.4</v>
      </c>
      <c r="G20" s="37"/>
      <c r="H20" s="37"/>
      <c r="I20" s="37"/>
      <c r="J20" s="34">
        <v>414091.4</v>
      </c>
      <c r="K20" s="38"/>
      <c r="L20" s="5">
        <v>2017</v>
      </c>
      <c r="M20" s="5" t="s">
        <v>45</v>
      </c>
      <c r="N20" s="5" t="s">
        <v>51</v>
      </c>
      <c r="O20" s="5" t="s">
        <v>49</v>
      </c>
    </row>
    <row r="21" spans="1:15" s="36" customFormat="1" ht="67.8" customHeight="1" x14ac:dyDescent="0.3">
      <c r="A21" s="16">
        <v>7</v>
      </c>
      <c r="B21" s="17" t="s">
        <v>52</v>
      </c>
      <c r="C21" s="5" t="s">
        <v>53</v>
      </c>
      <c r="D21" s="16"/>
      <c r="E21" s="39">
        <f>SUM(F21:I21)</f>
        <v>1907729</v>
      </c>
      <c r="F21" s="39">
        <f>1082027-111582/2</f>
        <v>1026236</v>
      </c>
      <c r="G21" s="16"/>
      <c r="H21" s="16"/>
      <c r="I21" s="39">
        <f>937284-111582/2</f>
        <v>881493</v>
      </c>
      <c r="J21" s="39">
        <f>SUM(D21:E21)</f>
        <v>1907729</v>
      </c>
      <c r="K21" s="5" t="s">
        <v>20</v>
      </c>
      <c r="L21" s="5" t="s">
        <v>20</v>
      </c>
      <c r="M21" s="40" t="s">
        <v>54</v>
      </c>
      <c r="N21" s="5" t="s">
        <v>22</v>
      </c>
      <c r="O21" s="5" t="s">
        <v>55</v>
      </c>
    </row>
    <row r="22" spans="1:15" s="36" customFormat="1" ht="56.4" customHeight="1" x14ac:dyDescent="0.3">
      <c r="A22" s="16">
        <v>8</v>
      </c>
      <c r="B22" s="17" t="s">
        <v>56</v>
      </c>
      <c r="C22" s="5" t="s">
        <v>53</v>
      </c>
      <c r="D22" s="16"/>
      <c r="E22" s="39">
        <f>SUM(F22:I22)</f>
        <v>1625779</v>
      </c>
      <c r="F22" s="39">
        <v>380764</v>
      </c>
      <c r="G22" s="16"/>
      <c r="H22" s="16"/>
      <c r="I22" s="39">
        <f>1286409-41394</f>
        <v>1245015</v>
      </c>
      <c r="J22" s="39">
        <f>SUM(D22:E22)</f>
        <v>1625779</v>
      </c>
      <c r="K22" s="5" t="s">
        <v>57</v>
      </c>
      <c r="L22" s="5">
        <v>2016</v>
      </c>
      <c r="M22" s="40" t="s">
        <v>58</v>
      </c>
      <c r="N22" s="5" t="s">
        <v>35</v>
      </c>
      <c r="O22" s="5" t="s">
        <v>55</v>
      </c>
    </row>
    <row r="23" spans="1:15" ht="67.2" customHeight="1" x14ac:dyDescent="0.25">
      <c r="A23" s="16">
        <v>9</v>
      </c>
      <c r="B23" s="17" t="s">
        <v>59</v>
      </c>
      <c r="C23" s="5" t="s">
        <v>53</v>
      </c>
      <c r="D23" s="18"/>
      <c r="E23" s="39">
        <f>SUM(F23:I23)</f>
        <v>2346088</v>
      </c>
      <c r="F23" s="41">
        <f>1158000-108706/2</f>
        <v>1103647</v>
      </c>
      <c r="G23" s="18"/>
      <c r="H23" s="18"/>
      <c r="I23" s="41">
        <f>1296794-108706/2</f>
        <v>1242441</v>
      </c>
      <c r="J23" s="39">
        <f>SUM(D23:E23)</f>
        <v>2346088</v>
      </c>
      <c r="K23" s="5" t="s">
        <v>20</v>
      </c>
      <c r="L23" s="5" t="s">
        <v>20</v>
      </c>
      <c r="M23" s="40" t="s">
        <v>60</v>
      </c>
      <c r="N23" s="5" t="s">
        <v>22</v>
      </c>
      <c r="O23" s="5" t="s">
        <v>55</v>
      </c>
    </row>
    <row r="24" spans="1:15" ht="26.4" x14ac:dyDescent="0.25">
      <c r="A24" s="16">
        <v>10</v>
      </c>
      <c r="B24" s="17" t="s">
        <v>61</v>
      </c>
      <c r="C24" s="5" t="s">
        <v>32</v>
      </c>
      <c r="D24" s="18"/>
      <c r="E24" s="39">
        <f>SUM(F24:I24)</f>
        <v>1498419</v>
      </c>
      <c r="F24" s="18"/>
      <c r="G24" s="18"/>
      <c r="H24" s="18"/>
      <c r="I24" s="41">
        <v>1498419</v>
      </c>
      <c r="J24" s="39">
        <f>SUM(D24:E24)</f>
        <v>1498419</v>
      </c>
      <c r="K24" s="16" t="s">
        <v>38</v>
      </c>
      <c r="L24" s="16">
        <v>2017</v>
      </c>
      <c r="M24" s="5" t="s">
        <v>62</v>
      </c>
      <c r="N24" s="42" t="s">
        <v>35</v>
      </c>
      <c r="O24" s="5" t="s">
        <v>55</v>
      </c>
    </row>
    <row r="25" spans="1:15" ht="145.19999999999999" x14ac:dyDescent="0.25">
      <c r="A25" s="16">
        <v>11</v>
      </c>
      <c r="B25" s="17" t="s">
        <v>63</v>
      </c>
      <c r="C25" s="5" t="s">
        <v>32</v>
      </c>
      <c r="D25" s="18">
        <v>414053.20899999997</v>
      </c>
      <c r="E25" s="39"/>
      <c r="F25" s="18"/>
      <c r="G25" s="18"/>
      <c r="H25" s="18"/>
      <c r="I25" s="41"/>
      <c r="J25" s="39">
        <f>SUM(D25:E25)</f>
        <v>414053.20899999997</v>
      </c>
      <c r="K25" s="16" t="s">
        <v>64</v>
      </c>
      <c r="L25" s="16">
        <v>2020</v>
      </c>
      <c r="M25" s="5" t="s">
        <v>62</v>
      </c>
      <c r="N25" s="42" t="s">
        <v>65</v>
      </c>
      <c r="O25" s="5" t="s">
        <v>66</v>
      </c>
    </row>
    <row r="26" spans="1:15" s="15" customFormat="1" ht="15" customHeight="1" x14ac:dyDescent="0.3">
      <c r="A26" s="10" t="s">
        <v>67</v>
      </c>
      <c r="B26" s="11"/>
      <c r="C26" s="12"/>
      <c r="D26" s="31"/>
      <c r="E26" s="31"/>
      <c r="F26" s="31"/>
      <c r="G26" s="31"/>
      <c r="H26" s="31"/>
      <c r="I26" s="31"/>
      <c r="J26" s="31"/>
      <c r="K26" s="12"/>
      <c r="L26" s="12"/>
      <c r="M26" s="12"/>
      <c r="N26" s="13"/>
      <c r="O26" s="14"/>
    </row>
    <row r="27" spans="1:15" ht="39.6" x14ac:dyDescent="0.25">
      <c r="A27" s="16">
        <v>12</v>
      </c>
      <c r="B27" s="17" t="s">
        <v>68</v>
      </c>
      <c r="C27" s="16" t="s">
        <v>32</v>
      </c>
      <c r="D27" s="18"/>
      <c r="E27" s="19">
        <f>SUM(F27:I27)</f>
        <v>4500000</v>
      </c>
      <c r="F27" s="19"/>
      <c r="G27" s="18"/>
      <c r="H27" s="18"/>
      <c r="I27" s="18">
        <v>4500000</v>
      </c>
      <c r="J27" s="18">
        <f>SUM(D27:E27)</f>
        <v>4500000</v>
      </c>
      <c r="K27" s="18" t="s">
        <v>69</v>
      </c>
      <c r="L27" s="5">
        <v>2018</v>
      </c>
      <c r="M27" s="5" t="s">
        <v>70</v>
      </c>
      <c r="N27" s="5" t="s">
        <v>71</v>
      </c>
      <c r="O27" s="5" t="s">
        <v>72</v>
      </c>
    </row>
    <row r="28" spans="1:15" ht="79.2" x14ac:dyDescent="0.25">
      <c r="A28" s="16">
        <v>13</v>
      </c>
      <c r="B28" s="17" t="s">
        <v>73</v>
      </c>
      <c r="C28" s="16" t="s">
        <v>32</v>
      </c>
      <c r="D28" s="19">
        <v>1990800</v>
      </c>
      <c r="E28" s="19">
        <f>SUM(F28:I28)</f>
        <v>5990100</v>
      </c>
      <c r="F28" s="19">
        <v>2507400</v>
      </c>
      <c r="G28" s="18"/>
      <c r="H28" s="18"/>
      <c r="I28" s="18">
        <v>3482700</v>
      </c>
      <c r="J28" s="18">
        <f>SUM(D28:E28)</f>
        <v>7980900</v>
      </c>
      <c r="K28" s="5" t="s">
        <v>74</v>
      </c>
      <c r="L28" s="5">
        <v>2020</v>
      </c>
      <c r="M28" s="5" t="s">
        <v>75</v>
      </c>
      <c r="N28" s="5" t="s">
        <v>22</v>
      </c>
      <c r="O28" s="5" t="s">
        <v>76</v>
      </c>
    </row>
    <row r="29" spans="1:15" ht="52.8" x14ac:dyDescent="0.25">
      <c r="A29" s="16">
        <v>14</v>
      </c>
      <c r="B29" s="17" t="s">
        <v>77</v>
      </c>
      <c r="C29" s="16" t="s">
        <v>32</v>
      </c>
      <c r="D29" s="19"/>
      <c r="E29" s="19">
        <f t="shared" ref="E29:E31" si="0">SUM(F29:I29)</f>
        <v>2191377</v>
      </c>
      <c r="F29" s="19"/>
      <c r="G29" s="18"/>
      <c r="H29" s="18"/>
      <c r="I29" s="18">
        <v>2191377</v>
      </c>
      <c r="J29" s="18">
        <f t="shared" ref="J29:J31" si="1">SUM(D29:E29)</f>
        <v>2191377</v>
      </c>
      <c r="K29" s="5" t="s">
        <v>38</v>
      </c>
      <c r="L29" s="5">
        <v>2017</v>
      </c>
      <c r="M29" s="5" t="s">
        <v>78</v>
      </c>
      <c r="N29" s="5" t="s">
        <v>35</v>
      </c>
      <c r="O29" s="5" t="s">
        <v>79</v>
      </c>
    </row>
    <row r="30" spans="1:15" ht="66" x14ac:dyDescent="0.25">
      <c r="A30" s="16">
        <v>15</v>
      </c>
      <c r="B30" s="17" t="s">
        <v>80</v>
      </c>
      <c r="C30" s="16" t="s">
        <v>32</v>
      </c>
      <c r="D30" s="19"/>
      <c r="E30" s="19">
        <f t="shared" si="0"/>
        <v>46755</v>
      </c>
      <c r="F30" s="19"/>
      <c r="G30" s="18"/>
      <c r="H30" s="18"/>
      <c r="I30" s="18">
        <v>46755</v>
      </c>
      <c r="J30" s="18">
        <f t="shared" si="1"/>
        <v>46755</v>
      </c>
      <c r="K30" s="5" t="s">
        <v>81</v>
      </c>
      <c r="L30" s="5">
        <v>2017</v>
      </c>
      <c r="M30" s="5" t="s">
        <v>82</v>
      </c>
      <c r="N30" s="5" t="s">
        <v>22</v>
      </c>
      <c r="O30" s="5" t="s">
        <v>79</v>
      </c>
    </row>
    <row r="31" spans="1:15" ht="66" x14ac:dyDescent="0.25">
      <c r="A31" s="16">
        <v>16</v>
      </c>
      <c r="B31" s="17" t="s">
        <v>83</v>
      </c>
      <c r="C31" s="16" t="s">
        <v>32</v>
      </c>
      <c r="D31" s="19"/>
      <c r="E31" s="19">
        <f t="shared" si="0"/>
        <v>117900</v>
      </c>
      <c r="F31" s="19"/>
      <c r="G31" s="18"/>
      <c r="H31" s="18"/>
      <c r="I31" s="18">
        <v>117900</v>
      </c>
      <c r="J31" s="18">
        <f t="shared" si="1"/>
        <v>117900</v>
      </c>
      <c r="K31" s="5" t="s">
        <v>81</v>
      </c>
      <c r="L31" s="5">
        <v>2017</v>
      </c>
      <c r="M31" s="5" t="s">
        <v>84</v>
      </c>
      <c r="N31" s="5" t="s">
        <v>22</v>
      </c>
      <c r="O31" s="5" t="s">
        <v>79</v>
      </c>
    </row>
    <row r="32" spans="1:15" ht="52.8" x14ac:dyDescent="0.25">
      <c r="A32" s="5">
        <v>17</v>
      </c>
      <c r="B32" s="17" t="s">
        <v>85</v>
      </c>
      <c r="C32" s="5" t="s">
        <v>32</v>
      </c>
      <c r="D32" s="19"/>
      <c r="E32" s="37">
        <f>SUM(F32:I32)</f>
        <v>1632000</v>
      </c>
      <c r="F32" s="37"/>
      <c r="G32" s="37"/>
      <c r="H32" s="37"/>
      <c r="I32" s="37">
        <v>1632000</v>
      </c>
      <c r="J32" s="37">
        <f>SUM(D32:E32)</f>
        <v>1632000</v>
      </c>
      <c r="K32" s="43" t="s">
        <v>86</v>
      </c>
      <c r="L32" s="44">
        <v>2017</v>
      </c>
      <c r="M32" s="5" t="s">
        <v>87</v>
      </c>
      <c r="N32" s="5" t="s">
        <v>22</v>
      </c>
      <c r="O32" s="5" t="s">
        <v>88</v>
      </c>
    </row>
    <row r="33" spans="1:15" s="36" customFormat="1" ht="55.95" hidden="1" customHeight="1" x14ac:dyDescent="0.3">
      <c r="A33" s="16">
        <v>1</v>
      </c>
      <c r="B33" s="17" t="s">
        <v>89</v>
      </c>
      <c r="C33" s="5" t="s">
        <v>19</v>
      </c>
      <c r="D33" s="18" t="s">
        <v>90</v>
      </c>
      <c r="E33" s="19">
        <v>0</v>
      </c>
      <c r="F33" s="19"/>
      <c r="G33" s="18"/>
      <c r="H33" s="18"/>
      <c r="I33" s="18"/>
      <c r="J33" s="18" t="s">
        <v>90</v>
      </c>
      <c r="K33" s="5" t="s">
        <v>91</v>
      </c>
      <c r="L33" s="5"/>
      <c r="M33" s="5" t="s">
        <v>92</v>
      </c>
      <c r="N33" s="5" t="s">
        <v>22</v>
      </c>
      <c r="O33" s="5" t="s">
        <v>49</v>
      </c>
    </row>
    <row r="34" spans="1:15" s="15" customFormat="1" ht="15" hidden="1" customHeight="1" x14ac:dyDescent="0.3">
      <c r="A34" s="27" t="s">
        <v>93</v>
      </c>
      <c r="B34" s="28"/>
      <c r="C34" s="29"/>
      <c r="D34" s="30"/>
      <c r="E34" s="30"/>
      <c r="F34" s="30"/>
      <c r="G34" s="30"/>
      <c r="H34" s="30"/>
      <c r="I34" s="30"/>
      <c r="J34" s="30"/>
      <c r="K34" s="29"/>
      <c r="L34" s="29"/>
      <c r="M34" s="29"/>
    </row>
    <row r="35" spans="1:15" s="15" customFormat="1" ht="15" customHeight="1" x14ac:dyDescent="0.3">
      <c r="A35" s="10" t="s">
        <v>94</v>
      </c>
      <c r="B35" s="11"/>
      <c r="C35" s="12"/>
      <c r="D35" s="31"/>
      <c r="E35" s="31"/>
      <c r="F35" s="31"/>
      <c r="G35" s="31"/>
      <c r="H35" s="31"/>
      <c r="I35" s="31"/>
      <c r="J35" s="31"/>
      <c r="K35" s="12"/>
      <c r="L35" s="12"/>
      <c r="M35" s="12"/>
      <c r="N35" s="13"/>
      <c r="O35" s="14"/>
    </row>
    <row r="36" spans="1:15" ht="66" x14ac:dyDescent="0.25">
      <c r="A36" s="5">
        <v>18</v>
      </c>
      <c r="B36" s="17" t="s">
        <v>95</v>
      </c>
      <c r="C36" s="5" t="s">
        <v>32</v>
      </c>
      <c r="D36" s="19">
        <v>63000</v>
      </c>
      <c r="E36" s="37">
        <f>SUM(F36:I36)</f>
        <v>2000</v>
      </c>
      <c r="F36" s="37"/>
      <c r="G36" s="37"/>
      <c r="H36" s="37"/>
      <c r="I36" s="37">
        <v>2000</v>
      </c>
      <c r="J36" s="37">
        <f>SUM(D36:E36)</f>
        <v>65000</v>
      </c>
      <c r="K36" s="43" t="s">
        <v>69</v>
      </c>
      <c r="L36" s="44" t="s">
        <v>96</v>
      </c>
      <c r="M36" s="5" t="s">
        <v>97</v>
      </c>
      <c r="N36" s="5" t="s">
        <v>98</v>
      </c>
      <c r="O36" s="5" t="s">
        <v>99</v>
      </c>
    </row>
    <row r="37" spans="1:15" ht="66" x14ac:dyDescent="0.25">
      <c r="A37" s="16">
        <v>19</v>
      </c>
      <c r="B37" s="17" t="s">
        <v>100</v>
      </c>
      <c r="C37" s="5" t="s">
        <v>32</v>
      </c>
      <c r="D37" s="18">
        <v>80000</v>
      </c>
      <c r="E37" s="37">
        <f>SUM(F37:I37)</f>
        <v>5000</v>
      </c>
      <c r="F37" s="18"/>
      <c r="G37" s="18"/>
      <c r="H37" s="18"/>
      <c r="I37" s="18">
        <v>5000</v>
      </c>
      <c r="J37" s="37">
        <f>SUM(D37:E37)</f>
        <v>85000</v>
      </c>
      <c r="K37" s="43" t="s">
        <v>69</v>
      </c>
      <c r="L37" s="5">
        <v>2018</v>
      </c>
      <c r="M37" s="5" t="s">
        <v>101</v>
      </c>
      <c r="N37" s="5" t="s">
        <v>98</v>
      </c>
      <c r="O37" s="5" t="s">
        <v>99</v>
      </c>
    </row>
    <row r="38" spans="1:15" s="15" customFormat="1" ht="15" hidden="1" customHeight="1" x14ac:dyDescent="0.3">
      <c r="A38" s="27" t="s">
        <v>102</v>
      </c>
      <c r="B38" s="28"/>
      <c r="C38" s="29"/>
      <c r="D38" s="30"/>
      <c r="E38" s="30"/>
      <c r="F38" s="30"/>
      <c r="G38" s="30"/>
      <c r="H38" s="30"/>
      <c r="I38" s="30"/>
      <c r="J38" s="30"/>
      <c r="K38" s="29"/>
      <c r="L38" s="29"/>
      <c r="M38" s="29"/>
    </row>
    <row r="39" spans="1:15" s="15" customFormat="1" ht="15" customHeight="1" x14ac:dyDescent="0.3">
      <c r="A39" s="10" t="s">
        <v>103</v>
      </c>
      <c r="B39" s="11"/>
      <c r="C39" s="12"/>
      <c r="D39" s="31"/>
      <c r="E39" s="31"/>
      <c r="F39" s="31"/>
      <c r="G39" s="31"/>
      <c r="H39" s="31"/>
      <c r="I39" s="31"/>
      <c r="J39" s="31"/>
      <c r="K39" s="12"/>
      <c r="L39" s="12"/>
      <c r="M39" s="12"/>
      <c r="N39" s="13"/>
      <c r="O39" s="14"/>
    </row>
    <row r="40" spans="1:15" ht="65.400000000000006" customHeight="1" x14ac:dyDescent="0.25">
      <c r="A40" s="16">
        <v>20</v>
      </c>
      <c r="B40" s="17" t="s">
        <v>104</v>
      </c>
      <c r="C40" s="5" t="s">
        <v>105</v>
      </c>
      <c r="D40" s="18"/>
      <c r="E40" s="18"/>
      <c r="F40" s="18"/>
      <c r="G40" s="18"/>
      <c r="H40" s="18">
        <v>59307.3</v>
      </c>
      <c r="I40" s="18"/>
      <c r="J40" s="18">
        <v>59307.3</v>
      </c>
      <c r="K40" s="5">
        <v>2016</v>
      </c>
      <c r="L40" s="5">
        <v>2016</v>
      </c>
      <c r="M40" s="5" t="s">
        <v>92</v>
      </c>
      <c r="N40" s="5" t="s">
        <v>22</v>
      </c>
      <c r="O40" s="5" t="s">
        <v>106</v>
      </c>
    </row>
    <row r="41" spans="1:15" ht="78" customHeight="1" x14ac:dyDescent="0.25">
      <c r="A41" s="16">
        <v>21</v>
      </c>
      <c r="B41" s="17" t="s">
        <v>107</v>
      </c>
      <c r="C41" s="5" t="s">
        <v>105</v>
      </c>
      <c r="D41" s="18"/>
      <c r="E41" s="18">
        <v>4700</v>
      </c>
      <c r="F41" s="18"/>
      <c r="G41" s="18"/>
      <c r="H41" s="18">
        <v>4700</v>
      </c>
      <c r="I41" s="18"/>
      <c r="J41" s="18">
        <v>4700</v>
      </c>
      <c r="K41" s="5">
        <v>2016</v>
      </c>
      <c r="L41" s="5">
        <v>2016</v>
      </c>
      <c r="M41" s="5" t="s">
        <v>62</v>
      </c>
      <c r="N41" s="5" t="s">
        <v>383</v>
      </c>
      <c r="O41" s="5" t="s">
        <v>108</v>
      </c>
    </row>
    <row r="42" spans="1:15" ht="146.4" customHeight="1" x14ac:dyDescent="0.25">
      <c r="A42" s="16">
        <v>22</v>
      </c>
      <c r="B42" s="17" t="s">
        <v>109</v>
      </c>
      <c r="C42" s="5" t="s">
        <v>105</v>
      </c>
      <c r="D42" s="18">
        <v>8330.48</v>
      </c>
      <c r="E42" s="18"/>
      <c r="F42" s="18"/>
      <c r="G42" s="18"/>
      <c r="H42" s="18"/>
      <c r="I42" s="18"/>
      <c r="J42" s="18">
        <v>8330.5</v>
      </c>
      <c r="K42" s="5">
        <v>2016</v>
      </c>
      <c r="L42" s="5">
        <v>2016</v>
      </c>
      <c r="M42" s="5" t="s">
        <v>110</v>
      </c>
      <c r="N42" s="78" t="s">
        <v>111</v>
      </c>
      <c r="O42" s="5" t="s">
        <v>108</v>
      </c>
    </row>
    <row r="43" spans="1:15" ht="67.2" customHeight="1" x14ac:dyDescent="0.25">
      <c r="A43" s="16">
        <v>23</v>
      </c>
      <c r="B43" s="17" t="s">
        <v>112</v>
      </c>
      <c r="C43" s="5" t="s">
        <v>105</v>
      </c>
      <c r="D43" s="18">
        <v>12593.8</v>
      </c>
      <c r="E43" s="18"/>
      <c r="F43" s="18"/>
      <c r="G43" s="18"/>
      <c r="H43" s="18"/>
      <c r="I43" s="18"/>
      <c r="J43" s="18">
        <v>12593.8</v>
      </c>
      <c r="K43" s="5">
        <v>2016</v>
      </c>
      <c r="L43" s="5">
        <v>2016</v>
      </c>
      <c r="M43" s="5" t="s">
        <v>113</v>
      </c>
      <c r="N43" s="79"/>
      <c r="O43" s="5" t="s">
        <v>108</v>
      </c>
    </row>
    <row r="44" spans="1:15" ht="67.8" customHeight="1" x14ac:dyDescent="0.25">
      <c r="A44" s="16">
        <v>24</v>
      </c>
      <c r="B44" s="17" t="s">
        <v>114</v>
      </c>
      <c r="C44" s="5" t="s">
        <v>105</v>
      </c>
      <c r="D44" s="18">
        <v>9000</v>
      </c>
      <c r="E44" s="18"/>
      <c r="F44" s="18"/>
      <c r="G44" s="18"/>
      <c r="H44" s="18"/>
      <c r="I44" s="18"/>
      <c r="J44" s="18">
        <v>9000</v>
      </c>
      <c r="K44" s="5">
        <v>2016</v>
      </c>
      <c r="L44" s="5">
        <v>2016</v>
      </c>
      <c r="M44" s="5" t="s">
        <v>28</v>
      </c>
      <c r="N44" s="6" t="s">
        <v>22</v>
      </c>
      <c r="O44" s="5" t="s">
        <v>108</v>
      </c>
    </row>
    <row r="45" spans="1:15" ht="66" customHeight="1" x14ac:dyDescent="0.25">
      <c r="A45" s="16">
        <v>25</v>
      </c>
      <c r="B45" s="17" t="s">
        <v>115</v>
      </c>
      <c r="C45" s="5" t="s">
        <v>105</v>
      </c>
      <c r="D45" s="18">
        <v>30000</v>
      </c>
      <c r="E45" s="18"/>
      <c r="F45" s="18"/>
      <c r="G45" s="18"/>
      <c r="H45" s="18"/>
      <c r="I45" s="18"/>
      <c r="J45" s="18">
        <v>30000</v>
      </c>
      <c r="K45" s="5">
        <v>2016</v>
      </c>
      <c r="L45" s="5">
        <v>2016</v>
      </c>
      <c r="M45" s="5" t="s">
        <v>116</v>
      </c>
      <c r="N45" s="5" t="s">
        <v>117</v>
      </c>
      <c r="O45" s="5" t="s">
        <v>118</v>
      </c>
    </row>
    <row r="46" spans="1:15" s="36" customFormat="1" ht="15" customHeight="1" x14ac:dyDescent="0.3">
      <c r="A46" s="10" t="s">
        <v>119</v>
      </c>
      <c r="B46" s="11"/>
      <c r="C46" s="12"/>
      <c r="D46" s="31"/>
      <c r="E46" s="31"/>
      <c r="F46" s="31"/>
      <c r="G46" s="31"/>
      <c r="H46" s="31"/>
      <c r="I46" s="31"/>
      <c r="J46" s="31"/>
      <c r="K46" s="12"/>
      <c r="L46" s="12"/>
      <c r="M46" s="12"/>
      <c r="N46" s="13"/>
      <c r="O46" s="14"/>
    </row>
    <row r="47" spans="1:15" ht="69" customHeight="1" x14ac:dyDescent="0.25">
      <c r="A47" s="16">
        <v>26</v>
      </c>
      <c r="B47" s="17" t="s">
        <v>120</v>
      </c>
      <c r="C47" s="5" t="s">
        <v>105</v>
      </c>
      <c r="D47" s="45"/>
      <c r="E47" s="18">
        <f>H47</f>
        <v>30000</v>
      </c>
      <c r="F47" s="18"/>
      <c r="G47" s="18"/>
      <c r="H47" s="18">
        <v>30000</v>
      </c>
      <c r="I47" s="18"/>
      <c r="J47" s="18">
        <v>30000</v>
      </c>
      <c r="K47" s="5">
        <v>2016</v>
      </c>
      <c r="L47" s="5">
        <v>2016</v>
      </c>
      <c r="M47" s="5" t="s">
        <v>121</v>
      </c>
      <c r="N47" s="5" t="s">
        <v>121</v>
      </c>
      <c r="O47" s="5" t="s">
        <v>122</v>
      </c>
    </row>
    <row r="48" spans="1:15" ht="69.599999999999994" customHeight="1" x14ac:dyDescent="0.25">
      <c r="A48" s="16">
        <v>27</v>
      </c>
      <c r="B48" s="17" t="s">
        <v>123</v>
      </c>
      <c r="C48" s="5" t="s">
        <v>105</v>
      </c>
      <c r="D48" s="45"/>
      <c r="E48" s="18">
        <f>H48</f>
        <v>9000</v>
      </c>
      <c r="F48" s="18"/>
      <c r="G48" s="18"/>
      <c r="H48" s="18">
        <v>9000</v>
      </c>
      <c r="I48" s="18"/>
      <c r="J48" s="18">
        <f>H48</f>
        <v>9000</v>
      </c>
      <c r="K48" s="5">
        <f t="shared" ref="K48:N49" si="2">K47</f>
        <v>2016</v>
      </c>
      <c r="L48" s="5">
        <f t="shared" si="2"/>
        <v>2016</v>
      </c>
      <c r="M48" s="5" t="str">
        <f t="shared" si="2"/>
        <v>требуется разработка ПСД</v>
      </c>
      <c r="N48" s="5" t="str">
        <f t="shared" si="2"/>
        <v>требуется разработка ПСД</v>
      </c>
      <c r="O48" s="5" t="s">
        <v>122</v>
      </c>
    </row>
    <row r="49" spans="1:15" ht="66.599999999999994" customHeight="1" x14ac:dyDescent="0.25">
      <c r="A49" s="16">
        <v>28</v>
      </c>
      <c r="B49" s="17" t="s">
        <v>124</v>
      </c>
      <c r="C49" s="5" t="str">
        <f>C48</f>
        <v>муниципальная</v>
      </c>
      <c r="D49" s="45"/>
      <c r="E49" s="18">
        <f>H49</f>
        <v>8585.7999999999993</v>
      </c>
      <c r="F49" s="18"/>
      <c r="G49" s="18"/>
      <c r="H49" s="18">
        <v>8585.7999999999993</v>
      </c>
      <c r="I49" s="18"/>
      <c r="J49" s="18">
        <f>H49</f>
        <v>8585.7999999999993</v>
      </c>
      <c r="K49" s="5">
        <f t="shared" si="2"/>
        <v>2016</v>
      </c>
      <c r="L49" s="5">
        <f t="shared" si="2"/>
        <v>2016</v>
      </c>
      <c r="M49" s="5" t="str">
        <f t="shared" si="2"/>
        <v>требуется разработка ПСД</v>
      </c>
      <c r="N49" s="5" t="str">
        <f t="shared" si="2"/>
        <v>требуется разработка ПСД</v>
      </c>
      <c r="O49" s="5" t="s">
        <v>122</v>
      </c>
    </row>
    <row r="50" spans="1:15" s="15" customFormat="1" ht="15" customHeight="1" x14ac:dyDescent="0.3">
      <c r="A50" s="10" t="s">
        <v>125</v>
      </c>
      <c r="B50" s="11"/>
      <c r="C50" s="12"/>
      <c r="D50" s="31"/>
      <c r="E50" s="31"/>
      <c r="F50" s="31"/>
      <c r="G50" s="31"/>
      <c r="H50" s="31"/>
      <c r="I50" s="31"/>
      <c r="J50" s="31"/>
      <c r="K50" s="12"/>
      <c r="L50" s="12"/>
      <c r="M50" s="12"/>
      <c r="N50" s="14"/>
    </row>
    <row r="51" spans="1:15" ht="82.2" customHeight="1" x14ac:dyDescent="0.25">
      <c r="A51" s="16">
        <v>29</v>
      </c>
      <c r="B51" s="17" t="s">
        <v>126</v>
      </c>
      <c r="C51" s="5" t="s">
        <v>25</v>
      </c>
      <c r="D51" s="45" t="s">
        <v>127</v>
      </c>
      <c r="E51" s="18" t="s">
        <v>128</v>
      </c>
      <c r="F51" s="18"/>
      <c r="G51" s="37" t="s">
        <v>128</v>
      </c>
      <c r="H51" s="18"/>
      <c r="I51" s="18"/>
      <c r="J51" s="18" t="s">
        <v>129</v>
      </c>
      <c r="K51" s="5" t="s">
        <v>38</v>
      </c>
      <c r="L51" s="5">
        <v>2017</v>
      </c>
      <c r="M51" s="5" t="s">
        <v>130</v>
      </c>
      <c r="N51" s="5" t="s">
        <v>131</v>
      </c>
      <c r="O51" s="5" t="s">
        <v>132</v>
      </c>
    </row>
    <row r="52" spans="1:15" ht="66" customHeight="1" x14ac:dyDescent="0.25">
      <c r="A52" s="16">
        <v>30</v>
      </c>
      <c r="B52" s="17" t="s">
        <v>133</v>
      </c>
      <c r="C52" s="5" t="s">
        <v>25</v>
      </c>
      <c r="D52" s="45">
        <v>113826.7</v>
      </c>
      <c r="E52" s="18"/>
      <c r="F52" s="18" t="s">
        <v>134</v>
      </c>
      <c r="G52" s="37"/>
      <c r="H52" s="18"/>
      <c r="I52" s="18">
        <v>496000</v>
      </c>
      <c r="J52" s="18" t="s">
        <v>135</v>
      </c>
      <c r="K52" s="5">
        <v>2016</v>
      </c>
      <c r="L52" s="5"/>
      <c r="M52" s="5" t="s">
        <v>136</v>
      </c>
      <c r="N52" s="5" t="s">
        <v>131</v>
      </c>
      <c r="O52" s="5" t="s">
        <v>132</v>
      </c>
    </row>
    <row r="53" spans="1:15" ht="79.2" hidden="1" x14ac:dyDescent="0.25">
      <c r="A53" s="16">
        <v>31</v>
      </c>
      <c r="B53" s="17" t="s">
        <v>137</v>
      </c>
      <c r="C53" s="5" t="s">
        <v>19</v>
      </c>
      <c r="D53" s="19"/>
      <c r="E53" s="19">
        <v>263134.40000000002</v>
      </c>
      <c r="F53" s="19"/>
      <c r="G53" s="19">
        <v>263134.40000000002</v>
      </c>
      <c r="H53" s="19"/>
      <c r="I53" s="19"/>
      <c r="J53" s="18">
        <v>263134.40000000002</v>
      </c>
      <c r="K53" s="5" t="s">
        <v>138</v>
      </c>
      <c r="L53" s="16">
        <v>2018</v>
      </c>
      <c r="M53" s="5" t="s">
        <v>139</v>
      </c>
      <c r="N53" s="5" t="s">
        <v>35</v>
      </c>
      <c r="O53" s="5" t="s">
        <v>140</v>
      </c>
    </row>
    <row r="54" spans="1:15" ht="66" hidden="1" x14ac:dyDescent="0.25">
      <c r="A54" s="16">
        <v>86</v>
      </c>
      <c r="B54" s="17" t="s">
        <v>141</v>
      </c>
      <c r="C54" s="5" t="s">
        <v>19</v>
      </c>
      <c r="D54" s="19"/>
      <c r="E54" s="19">
        <v>332662.69999999995</v>
      </c>
      <c r="F54" s="19"/>
      <c r="G54" s="19">
        <v>332662.69999999995</v>
      </c>
      <c r="H54" s="19"/>
      <c r="I54" s="19"/>
      <c r="J54" s="18">
        <v>332662.69999999995</v>
      </c>
      <c r="K54" s="5" t="s">
        <v>135</v>
      </c>
      <c r="L54" s="16">
        <v>2016</v>
      </c>
      <c r="M54" s="5" t="s">
        <v>142</v>
      </c>
      <c r="N54" s="5" t="s">
        <v>35</v>
      </c>
      <c r="O54" s="5" t="s">
        <v>140</v>
      </c>
    </row>
    <row r="55" spans="1:15" ht="66" customHeight="1" x14ac:dyDescent="0.25">
      <c r="A55" s="16">
        <v>87</v>
      </c>
      <c r="B55" s="17" t="s">
        <v>143</v>
      </c>
      <c r="C55" s="5" t="s">
        <v>32</v>
      </c>
      <c r="D55" s="45"/>
      <c r="E55" s="18">
        <v>20000</v>
      </c>
      <c r="F55" s="18"/>
      <c r="G55" s="37"/>
      <c r="H55" s="18"/>
      <c r="I55" s="18">
        <v>20000</v>
      </c>
      <c r="J55" s="18">
        <v>20000</v>
      </c>
      <c r="K55" s="5">
        <v>2016</v>
      </c>
      <c r="L55" s="5">
        <v>2016</v>
      </c>
      <c r="M55" s="5" t="s">
        <v>144</v>
      </c>
      <c r="N55" s="5" t="s">
        <v>22</v>
      </c>
      <c r="O55" s="5" t="s">
        <v>145</v>
      </c>
    </row>
    <row r="56" spans="1:15" ht="163.80000000000001" customHeight="1" x14ac:dyDescent="0.25">
      <c r="A56" s="16">
        <v>32</v>
      </c>
      <c r="B56" s="17" t="s">
        <v>146</v>
      </c>
      <c r="C56" s="5" t="s">
        <v>105</v>
      </c>
      <c r="D56" s="45">
        <v>25000</v>
      </c>
      <c r="E56" s="18"/>
      <c r="F56" s="18"/>
      <c r="G56" s="37"/>
      <c r="H56" s="18"/>
      <c r="I56" s="18"/>
      <c r="J56" s="18">
        <v>25000</v>
      </c>
      <c r="K56" s="5">
        <v>2016</v>
      </c>
      <c r="L56" s="5">
        <v>2017</v>
      </c>
      <c r="M56" s="5" t="s">
        <v>147</v>
      </c>
      <c r="N56" s="5" t="s">
        <v>45</v>
      </c>
      <c r="O56" s="5" t="s">
        <v>148</v>
      </c>
    </row>
    <row r="57" spans="1:15" s="15" customFormat="1" ht="15" customHeight="1" x14ac:dyDescent="0.3">
      <c r="A57" s="10" t="s">
        <v>149</v>
      </c>
      <c r="B57" s="11"/>
      <c r="C57" s="12"/>
      <c r="D57" s="31"/>
      <c r="E57" s="31"/>
      <c r="F57" s="31"/>
      <c r="G57" s="31"/>
      <c r="H57" s="31"/>
      <c r="I57" s="31"/>
      <c r="J57" s="31"/>
      <c r="K57" s="12"/>
      <c r="L57" s="12"/>
      <c r="M57" s="12"/>
      <c r="N57" s="13"/>
      <c r="O57" s="14"/>
    </row>
    <row r="58" spans="1:15" s="46" customFormat="1" ht="39.6" x14ac:dyDescent="0.25">
      <c r="A58" s="16">
        <v>33</v>
      </c>
      <c r="B58" s="17" t="s">
        <v>150</v>
      </c>
      <c r="C58" s="5" t="s">
        <v>32</v>
      </c>
      <c r="D58" s="18"/>
      <c r="E58" s="18">
        <v>981000</v>
      </c>
      <c r="F58" s="18"/>
      <c r="G58" s="18"/>
      <c r="H58" s="18"/>
      <c r="I58" s="18">
        <f>SUM(C58:D58)</f>
        <v>0</v>
      </c>
      <c r="J58" s="18">
        <f>SUM(D58:E58)</f>
        <v>981000</v>
      </c>
      <c r="K58" s="5" t="s">
        <v>151</v>
      </c>
      <c r="L58" s="5">
        <v>2018</v>
      </c>
      <c r="M58" s="5" t="s">
        <v>152</v>
      </c>
      <c r="N58" s="5" t="s">
        <v>35</v>
      </c>
      <c r="O58" s="5" t="s">
        <v>153</v>
      </c>
    </row>
    <row r="59" spans="1:15" ht="116.4" customHeight="1" x14ac:dyDescent="0.25">
      <c r="A59" s="16">
        <v>34</v>
      </c>
      <c r="B59" s="17" t="s">
        <v>154</v>
      </c>
      <c r="C59" s="5" t="s">
        <v>105</v>
      </c>
      <c r="D59" s="19">
        <v>265823.37</v>
      </c>
      <c r="E59" s="19">
        <f>SUM(F59:I59)</f>
        <v>0</v>
      </c>
      <c r="F59" s="19"/>
      <c r="G59" s="19"/>
      <c r="H59" s="19"/>
      <c r="I59" s="19"/>
      <c r="J59" s="19">
        <f>SUM(D59:E59)</f>
        <v>265823.37</v>
      </c>
      <c r="K59" s="5" t="s">
        <v>69</v>
      </c>
      <c r="L59" s="16">
        <v>2018</v>
      </c>
      <c r="M59" s="5" t="s">
        <v>155</v>
      </c>
      <c r="N59" s="5" t="s">
        <v>156</v>
      </c>
      <c r="O59" s="5" t="s">
        <v>157</v>
      </c>
    </row>
    <row r="60" spans="1:15" ht="42.75" customHeight="1" x14ac:dyDescent="0.25">
      <c r="A60" s="16">
        <v>35</v>
      </c>
      <c r="B60" s="17" t="s">
        <v>158</v>
      </c>
      <c r="C60" s="5" t="s">
        <v>105</v>
      </c>
      <c r="D60" s="19">
        <v>14131.9</v>
      </c>
      <c r="E60" s="19" t="s">
        <v>159</v>
      </c>
      <c r="F60" s="19"/>
      <c r="G60" s="19"/>
      <c r="H60" s="19" t="s">
        <v>159</v>
      </c>
      <c r="I60" s="19"/>
      <c r="J60" s="19">
        <v>86308.4</v>
      </c>
      <c r="K60" s="5" t="s">
        <v>151</v>
      </c>
      <c r="L60" s="16">
        <v>2018</v>
      </c>
      <c r="M60" s="5" t="s">
        <v>160</v>
      </c>
      <c r="N60" s="5" t="s">
        <v>35</v>
      </c>
      <c r="O60" s="5" t="s">
        <v>161</v>
      </c>
    </row>
    <row r="61" spans="1:15" ht="51" customHeight="1" x14ac:dyDescent="0.25">
      <c r="A61" s="16">
        <v>36</v>
      </c>
      <c r="B61" s="17" t="s">
        <v>162</v>
      </c>
      <c r="C61" s="5" t="s">
        <v>105</v>
      </c>
      <c r="D61" s="19">
        <v>39000</v>
      </c>
      <c r="E61" s="19">
        <v>18707</v>
      </c>
      <c r="F61" s="19"/>
      <c r="G61" s="18"/>
      <c r="H61" s="19">
        <v>18707</v>
      </c>
      <c r="I61" s="19"/>
      <c r="J61" s="19">
        <f>SUM(D61:E61)</f>
        <v>57707</v>
      </c>
      <c r="K61" s="5" t="s">
        <v>135</v>
      </c>
      <c r="L61" s="16" t="s">
        <v>135</v>
      </c>
      <c r="M61" s="5" t="s">
        <v>163</v>
      </c>
      <c r="N61" s="5" t="s">
        <v>35</v>
      </c>
      <c r="O61" s="5" t="s">
        <v>161</v>
      </c>
    </row>
    <row r="62" spans="1:15" ht="105.6" x14ac:dyDescent="0.25">
      <c r="A62" s="16">
        <v>37</v>
      </c>
      <c r="B62" s="17" t="s">
        <v>164</v>
      </c>
      <c r="C62" s="5" t="s">
        <v>105</v>
      </c>
      <c r="D62" s="19">
        <f>J62-E62</f>
        <v>149858.60999999999</v>
      </c>
      <c r="E62" s="19">
        <f>H62</f>
        <v>5000</v>
      </c>
      <c r="F62" s="19"/>
      <c r="G62" s="19"/>
      <c r="H62" s="19">
        <v>5000</v>
      </c>
      <c r="I62" s="19"/>
      <c r="J62" s="19">
        <v>154858.60999999999</v>
      </c>
      <c r="K62" s="5" t="s">
        <v>69</v>
      </c>
      <c r="L62" s="16">
        <v>2018</v>
      </c>
      <c r="M62" s="5" t="s">
        <v>165</v>
      </c>
      <c r="N62" s="5" t="s">
        <v>35</v>
      </c>
      <c r="O62" s="5" t="s">
        <v>157</v>
      </c>
    </row>
    <row r="63" spans="1:15" hidden="1" x14ac:dyDescent="0.25">
      <c r="A63" s="32">
        <v>3</v>
      </c>
      <c r="B63" s="17"/>
      <c r="C63" s="16"/>
      <c r="D63" s="37"/>
      <c r="E63" s="37"/>
      <c r="F63" s="37"/>
      <c r="G63" s="37"/>
      <c r="H63" s="37"/>
      <c r="I63" s="37"/>
      <c r="J63" s="37"/>
      <c r="K63" s="16"/>
      <c r="L63" s="16"/>
      <c r="M63" s="5"/>
      <c r="N63" s="5"/>
      <c r="O63" s="5"/>
    </row>
    <row r="65" spans="2:2" ht="13.8" hidden="1" x14ac:dyDescent="0.25">
      <c r="B65" s="47" t="s">
        <v>166</v>
      </c>
    </row>
    <row r="66" spans="2:2" ht="13.8" hidden="1" x14ac:dyDescent="0.25">
      <c r="B66" s="47" t="s">
        <v>167</v>
      </c>
    </row>
    <row r="67" spans="2:2" ht="13.8" hidden="1" x14ac:dyDescent="0.25">
      <c r="B67" s="47" t="s">
        <v>168</v>
      </c>
    </row>
    <row r="68" spans="2:2" ht="13.8" hidden="1" x14ac:dyDescent="0.25">
      <c r="B68" s="47" t="s">
        <v>169</v>
      </c>
    </row>
    <row r="69" spans="2:2" ht="13.8" hidden="1" x14ac:dyDescent="0.25">
      <c r="B69" s="47" t="s">
        <v>170</v>
      </c>
    </row>
    <row r="70" spans="2:2" ht="13.8" hidden="1" x14ac:dyDescent="0.25">
      <c r="B70" s="47" t="s">
        <v>171</v>
      </c>
    </row>
    <row r="71" spans="2:2" ht="13.8" hidden="1" x14ac:dyDescent="0.25">
      <c r="B71" s="47" t="s">
        <v>172</v>
      </c>
    </row>
  </sheetData>
  <sheetProtection password="CF76" sheet="1" objects="1" scenarios="1"/>
  <autoFilter ref="A8:O57"/>
  <mergeCells count="3">
    <mergeCell ref="E7:I7"/>
    <mergeCell ref="E8:I8"/>
    <mergeCell ref="N42:N43"/>
  </mergeCells>
  <printOptions horizontalCentered="1"/>
  <pageMargins left="0.15748031496062992" right="0.15748031496062992" top="0.35433070866141736" bottom="0.15748031496062992" header="0.15748031496062992" footer="0.15748031496062992"/>
  <pageSetup paperSize="9" scale="80" orientation="landscape" r:id="rId1"/>
  <headerFooter differentFirst="1">
    <oddHeader>&amp;C&amp;P</oddHeader>
  </headerFooter>
  <rowBreaks count="1" manualBreakCount="1">
    <brk id="56" max="1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showZeros="0" tabSelected="1" topLeftCell="A5" zoomScale="70" zoomScaleNormal="70" zoomScalePageLayoutView="82" workbookViewId="0">
      <pane xSplit="3" ySplit="5" topLeftCell="D10" activePane="bottomRight" state="frozen"/>
      <selection activeCell="A5" sqref="A5"/>
      <selection pane="topRight" activeCell="D5" sqref="D5"/>
      <selection pane="bottomLeft" activeCell="A10" sqref="A10"/>
      <selection pane="bottomRight" activeCell="B7" sqref="B7"/>
    </sheetView>
  </sheetViews>
  <sheetFormatPr defaultColWidth="9.109375" defaultRowHeight="13.2" x14ac:dyDescent="0.25"/>
  <cols>
    <col min="1" max="1" width="4" style="2" customWidth="1"/>
    <col min="2" max="2" width="40.5546875" style="2" customWidth="1"/>
    <col min="3" max="3" width="12.88671875" style="1" customWidth="1"/>
    <col min="4" max="4" width="9.88671875" style="1" customWidth="1"/>
    <col min="5" max="5" width="9.6640625" style="1" customWidth="1"/>
    <col min="6" max="6" width="10.109375" style="1" customWidth="1"/>
    <col min="7" max="8" width="8.33203125" style="1" customWidth="1"/>
    <col min="9" max="9" width="9.5546875" style="1" customWidth="1"/>
    <col min="10" max="10" width="9.88671875" style="1" customWidth="1"/>
    <col min="11" max="12" width="9.44140625" style="1" bestFit="1" customWidth="1"/>
    <col min="13" max="13" width="10.5546875" style="1" customWidth="1"/>
    <col min="14" max="14" width="10.44140625" style="1" customWidth="1"/>
    <col min="15" max="15" width="14" style="1" customWidth="1"/>
    <col min="16" max="16" width="14" style="1" hidden="1" customWidth="1"/>
    <col min="17" max="17" width="29.88671875" style="1" hidden="1" customWidth="1"/>
    <col min="18" max="18" width="28.6640625" style="1" hidden="1" customWidth="1"/>
    <col min="19" max="16384" width="9.109375" style="1"/>
  </cols>
  <sheetData>
    <row r="1" spans="1:18" ht="16.2" x14ac:dyDescent="0.25">
      <c r="N1" s="3"/>
    </row>
    <row r="2" spans="1:18" ht="16.2" x14ac:dyDescent="0.25">
      <c r="N2" s="3"/>
    </row>
    <row r="3" spans="1:18" ht="16.2" x14ac:dyDescent="0.25">
      <c r="N3" s="3"/>
    </row>
    <row r="5" spans="1:18" ht="17.399999999999999" x14ac:dyDescent="0.25">
      <c r="G5" s="4" t="s">
        <v>546</v>
      </c>
    </row>
    <row r="7" spans="1:18" ht="105.6" x14ac:dyDescent="0.25">
      <c r="A7" s="68" t="s">
        <v>1</v>
      </c>
      <c r="B7" s="68" t="s">
        <v>2</v>
      </c>
      <c r="C7" s="68" t="s">
        <v>3</v>
      </c>
      <c r="D7" s="68" t="s">
        <v>4</v>
      </c>
      <c r="E7" s="71" t="s">
        <v>5</v>
      </c>
      <c r="F7" s="71"/>
      <c r="G7" s="71"/>
      <c r="H7" s="71"/>
      <c r="I7" s="71"/>
      <c r="J7" s="68" t="s">
        <v>6</v>
      </c>
      <c r="K7" s="68" t="s">
        <v>7</v>
      </c>
      <c r="L7" s="68" t="s">
        <v>8</v>
      </c>
      <c r="M7" s="68" t="s">
        <v>9</v>
      </c>
      <c r="N7" s="68" t="s">
        <v>10</v>
      </c>
      <c r="O7" s="68" t="s">
        <v>11</v>
      </c>
      <c r="P7" s="68" t="s">
        <v>545</v>
      </c>
      <c r="Q7" s="1" t="s">
        <v>544</v>
      </c>
      <c r="R7" s="1" t="s">
        <v>543</v>
      </c>
    </row>
    <row r="8" spans="1:18" x14ac:dyDescent="0.25">
      <c r="A8" s="70">
        <v>1</v>
      </c>
      <c r="B8" s="70">
        <v>2</v>
      </c>
      <c r="C8" s="70">
        <v>3</v>
      </c>
      <c r="D8" s="70">
        <v>4</v>
      </c>
      <c r="E8" s="75">
        <v>5</v>
      </c>
      <c r="F8" s="76"/>
      <c r="G8" s="76"/>
      <c r="H8" s="76"/>
      <c r="I8" s="77"/>
      <c r="J8" s="70">
        <v>6</v>
      </c>
      <c r="K8" s="70">
        <v>7</v>
      </c>
      <c r="L8" s="70">
        <v>8</v>
      </c>
      <c r="M8" s="70">
        <v>9</v>
      </c>
      <c r="N8" s="70">
        <v>10</v>
      </c>
      <c r="O8" s="70">
        <v>11</v>
      </c>
      <c r="P8" s="94"/>
    </row>
    <row r="9" spans="1:18" x14ac:dyDescent="0.25">
      <c r="A9" s="9"/>
      <c r="B9" s="9"/>
      <c r="C9" s="8"/>
      <c r="D9" s="8"/>
      <c r="E9" s="70" t="s">
        <v>12</v>
      </c>
      <c r="F9" s="70" t="s">
        <v>13</v>
      </c>
      <c r="G9" s="70" t="s">
        <v>14</v>
      </c>
      <c r="H9" s="70" t="s">
        <v>15</v>
      </c>
      <c r="I9" s="70" t="s">
        <v>16</v>
      </c>
      <c r="J9" s="8"/>
      <c r="K9" s="8"/>
      <c r="L9" s="8"/>
      <c r="M9" s="8"/>
      <c r="N9" s="8"/>
      <c r="O9" s="8"/>
      <c r="P9" s="94"/>
    </row>
    <row r="10" spans="1:18" s="15" customFormat="1" ht="14.4" x14ac:dyDescent="0.3">
      <c r="A10" s="103" t="s">
        <v>17</v>
      </c>
      <c r="B10" s="102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99"/>
      <c r="O10" s="99"/>
      <c r="P10" s="98"/>
    </row>
    <row r="11" spans="1:18" ht="105.6" hidden="1" x14ac:dyDescent="0.25">
      <c r="A11" s="134">
        <v>1</v>
      </c>
      <c r="B11" s="17" t="s">
        <v>18</v>
      </c>
      <c r="C11" s="68" t="s">
        <v>19</v>
      </c>
      <c r="D11" s="18">
        <f>J11-E11</f>
        <v>5957082.2999999998</v>
      </c>
      <c r="E11" s="18">
        <f>SUM(F11:I11)</f>
        <v>324217.7</v>
      </c>
      <c r="F11" s="18"/>
      <c r="G11" s="18">
        <v>324217.7</v>
      </c>
      <c r="H11" s="18"/>
      <c r="I11" s="18"/>
      <c r="J11" s="18">
        <v>6281300</v>
      </c>
      <c r="K11" s="68" t="s">
        <v>64</v>
      </c>
      <c r="L11" s="68">
        <v>2020</v>
      </c>
      <c r="M11" s="68" t="s">
        <v>542</v>
      </c>
      <c r="N11" s="68" t="s">
        <v>22</v>
      </c>
      <c r="O11" s="68" t="s">
        <v>541</v>
      </c>
      <c r="P11" s="94"/>
      <c r="Q11" s="1" t="s">
        <v>540</v>
      </c>
      <c r="R11" s="1" t="s">
        <v>539</v>
      </c>
    </row>
    <row r="12" spans="1:18" ht="58.8" customHeight="1" x14ac:dyDescent="0.25">
      <c r="A12" s="87" t="s">
        <v>538</v>
      </c>
      <c r="B12" s="17" t="s">
        <v>537</v>
      </c>
      <c r="C12" s="16" t="s">
        <v>32</v>
      </c>
      <c r="D12" s="18"/>
      <c r="E12" s="19">
        <f>SUM(F12:I12)</f>
        <v>266407.58</v>
      </c>
      <c r="F12" s="133" t="s">
        <v>536</v>
      </c>
      <c r="G12" s="18"/>
      <c r="H12" s="18"/>
      <c r="I12" s="18">
        <v>266407.58</v>
      </c>
      <c r="J12" s="18">
        <f>SUM(D12:E12)</f>
        <v>266407.58</v>
      </c>
      <c r="K12" s="68" t="s">
        <v>69</v>
      </c>
      <c r="L12" s="68">
        <v>2018</v>
      </c>
      <c r="M12" s="68" t="s">
        <v>535</v>
      </c>
      <c r="N12" s="68" t="s">
        <v>35</v>
      </c>
      <c r="O12" s="68" t="s">
        <v>36</v>
      </c>
      <c r="P12" s="69"/>
      <c r="Q12" s="83" t="s">
        <v>534</v>
      </c>
      <c r="R12" s="1" t="s">
        <v>533</v>
      </c>
    </row>
    <row r="13" spans="1:18" s="26" customFormat="1" ht="39.6" x14ac:dyDescent="0.3">
      <c r="A13" s="87" t="s">
        <v>532</v>
      </c>
      <c r="B13" s="17" t="s">
        <v>531</v>
      </c>
      <c r="C13" s="16" t="s">
        <v>32</v>
      </c>
      <c r="D13" s="18"/>
      <c r="E13" s="37">
        <f>SUM(F13:I13)</f>
        <v>3358789</v>
      </c>
      <c r="F13" s="37"/>
      <c r="G13" s="37"/>
      <c r="H13" s="37"/>
      <c r="I13" s="37">
        <v>3358789</v>
      </c>
      <c r="J13" s="18">
        <v>3358789</v>
      </c>
      <c r="K13" s="68" t="s">
        <v>488</v>
      </c>
      <c r="L13" s="68">
        <v>2019</v>
      </c>
      <c r="M13" s="68"/>
      <c r="N13" s="68" t="s">
        <v>35</v>
      </c>
      <c r="O13" s="68" t="s">
        <v>530</v>
      </c>
      <c r="P13" s="94"/>
      <c r="Q13" s="132" t="s">
        <v>529</v>
      </c>
      <c r="R13" s="132" t="s">
        <v>528</v>
      </c>
    </row>
    <row r="14" spans="1:18" ht="63" customHeight="1" x14ac:dyDescent="0.25">
      <c r="A14" s="87" t="s">
        <v>527</v>
      </c>
      <c r="B14" s="128" t="s">
        <v>526</v>
      </c>
      <c r="C14" s="126" t="s">
        <v>32</v>
      </c>
      <c r="D14" s="126">
        <v>0</v>
      </c>
      <c r="E14" s="127">
        <v>189212.62</v>
      </c>
      <c r="F14" s="126"/>
      <c r="G14" s="126"/>
      <c r="H14" s="126"/>
      <c r="I14" s="127">
        <v>189212.62</v>
      </c>
      <c r="J14" s="127">
        <v>189212.62</v>
      </c>
      <c r="K14" s="126" t="s">
        <v>69</v>
      </c>
      <c r="L14" s="126" t="s">
        <v>69</v>
      </c>
      <c r="M14" s="68" t="s">
        <v>525</v>
      </c>
      <c r="N14" s="125" t="s">
        <v>35</v>
      </c>
      <c r="O14" s="125" t="s">
        <v>524</v>
      </c>
      <c r="P14" s="131"/>
      <c r="Q14" s="83" t="s">
        <v>523</v>
      </c>
      <c r="R14" s="1" t="s">
        <v>522</v>
      </c>
    </row>
    <row r="15" spans="1:18" ht="82.8" customHeight="1" x14ac:dyDescent="0.25">
      <c r="A15" s="87" t="s">
        <v>521</v>
      </c>
      <c r="B15" s="17" t="s">
        <v>520</v>
      </c>
      <c r="C15" s="68" t="s">
        <v>519</v>
      </c>
      <c r="D15" s="18" t="str">
        <f>J15</f>
        <v>уточняется</v>
      </c>
      <c r="E15" s="18" t="s">
        <v>518</v>
      </c>
      <c r="F15" s="18"/>
      <c r="G15" s="18"/>
      <c r="H15" s="18"/>
      <c r="I15" s="18"/>
      <c r="J15" s="18" t="s">
        <v>517</v>
      </c>
      <c r="K15" s="68" t="s">
        <v>91</v>
      </c>
      <c r="L15" s="68">
        <v>2018</v>
      </c>
      <c r="M15" s="130" t="s">
        <v>28</v>
      </c>
      <c r="N15" s="68" t="s">
        <v>386</v>
      </c>
      <c r="O15" s="68" t="s">
        <v>106</v>
      </c>
      <c r="P15" s="129" t="s">
        <v>516</v>
      </c>
      <c r="Q15" s="80" t="s">
        <v>402</v>
      </c>
    </row>
    <row r="16" spans="1:18" ht="69" customHeight="1" x14ac:dyDescent="0.25">
      <c r="A16" s="87" t="s">
        <v>515</v>
      </c>
      <c r="B16" s="128" t="s">
        <v>514</v>
      </c>
      <c r="C16" s="126" t="s">
        <v>32</v>
      </c>
      <c r="D16" s="126" t="s">
        <v>513</v>
      </c>
      <c r="E16" s="127"/>
      <c r="F16" s="126"/>
      <c r="G16" s="126"/>
      <c r="H16" s="126" t="s">
        <v>513</v>
      </c>
      <c r="I16" s="127"/>
      <c r="J16" s="127" t="s">
        <v>513</v>
      </c>
      <c r="K16" s="126" t="s">
        <v>81</v>
      </c>
      <c r="L16" s="126">
        <v>2017</v>
      </c>
      <c r="M16" s="68" t="s">
        <v>512</v>
      </c>
      <c r="N16" s="125" t="s">
        <v>511</v>
      </c>
      <c r="O16" s="121" t="s">
        <v>510</v>
      </c>
      <c r="P16" s="124"/>
      <c r="Q16" s="123" t="s">
        <v>402</v>
      </c>
      <c r="R16" s="1" t="s">
        <v>401</v>
      </c>
    </row>
    <row r="17" spans="1:18" ht="26.4" x14ac:dyDescent="0.25">
      <c r="A17" s="87" t="s">
        <v>509</v>
      </c>
      <c r="B17" s="17" t="s">
        <v>508</v>
      </c>
      <c r="C17" s="68" t="s">
        <v>396</v>
      </c>
      <c r="D17" s="19"/>
      <c r="E17" s="37">
        <f>SUM(F17:I17)</f>
        <v>1541500</v>
      </c>
      <c r="F17" s="37"/>
      <c r="G17" s="37">
        <v>50000</v>
      </c>
      <c r="H17" s="37">
        <v>1475000</v>
      </c>
      <c r="I17" s="37">
        <v>16500</v>
      </c>
      <c r="J17" s="19">
        <f>SUM(D17:E17)</f>
        <v>1541500</v>
      </c>
      <c r="K17" s="68" t="s">
        <v>468</v>
      </c>
      <c r="L17" s="16">
        <v>2025</v>
      </c>
      <c r="M17" s="68"/>
      <c r="N17" s="68" t="s">
        <v>35</v>
      </c>
      <c r="O17" s="68" t="s">
        <v>194</v>
      </c>
      <c r="P17" s="94"/>
      <c r="Q17" s="88" t="s">
        <v>507</v>
      </c>
      <c r="R17" s="1" t="s">
        <v>506</v>
      </c>
    </row>
    <row r="18" spans="1:18" s="15" customFormat="1" ht="14.4" x14ac:dyDescent="0.3">
      <c r="A18" s="103" t="s">
        <v>40</v>
      </c>
      <c r="B18" s="102"/>
      <c r="C18" s="100"/>
      <c r="D18" s="101"/>
      <c r="E18" s="101"/>
      <c r="F18" s="101"/>
      <c r="G18" s="101"/>
      <c r="H18" s="101"/>
      <c r="I18" s="101"/>
      <c r="J18" s="101"/>
      <c r="K18" s="100"/>
      <c r="L18" s="100"/>
      <c r="M18" s="100"/>
      <c r="N18" s="99"/>
      <c r="O18" s="99"/>
      <c r="P18" s="98"/>
    </row>
    <row r="19" spans="1:18" s="48" customFormat="1" ht="39.6" x14ac:dyDescent="0.25">
      <c r="A19" s="87" t="s">
        <v>505</v>
      </c>
      <c r="B19" s="17" t="s">
        <v>504</v>
      </c>
      <c r="C19" s="68" t="s">
        <v>32</v>
      </c>
      <c r="D19" s="18"/>
      <c r="E19" s="18">
        <f>SUM(F19:I19)</f>
        <v>688000</v>
      </c>
      <c r="F19" s="18"/>
      <c r="G19" s="18"/>
      <c r="H19" s="18"/>
      <c r="I19" s="18">
        <v>688000</v>
      </c>
      <c r="J19" s="18">
        <v>688000</v>
      </c>
      <c r="K19" s="68" t="s">
        <v>69</v>
      </c>
      <c r="L19" s="68">
        <v>2018</v>
      </c>
      <c r="M19" s="68" t="s">
        <v>152</v>
      </c>
      <c r="N19" s="68" t="s">
        <v>35</v>
      </c>
      <c r="O19" s="68" t="s">
        <v>503</v>
      </c>
      <c r="P19" s="111"/>
      <c r="Q19" s="123" t="s">
        <v>502</v>
      </c>
    </row>
    <row r="20" spans="1:18" s="15" customFormat="1" ht="14.4" x14ac:dyDescent="0.3">
      <c r="A20" s="103" t="s">
        <v>41</v>
      </c>
      <c r="B20" s="102"/>
      <c r="C20" s="100"/>
      <c r="D20" s="101"/>
      <c r="E20" s="101"/>
      <c r="F20" s="101"/>
      <c r="G20" s="101"/>
      <c r="H20" s="101"/>
      <c r="I20" s="101"/>
      <c r="J20" s="101"/>
      <c r="K20" s="100"/>
      <c r="L20" s="100"/>
      <c r="M20" s="100"/>
      <c r="N20" s="99"/>
      <c r="O20" s="99"/>
      <c r="P20" s="98"/>
    </row>
    <row r="21" spans="1:18" s="15" customFormat="1" ht="49.2" customHeight="1" x14ac:dyDescent="0.3">
      <c r="A21" s="87" t="s">
        <v>501</v>
      </c>
      <c r="B21" s="122" t="s">
        <v>237</v>
      </c>
      <c r="C21" s="68" t="s">
        <v>19</v>
      </c>
      <c r="D21" s="86">
        <v>0</v>
      </c>
      <c r="E21" s="86"/>
      <c r="F21" s="86"/>
      <c r="G21" s="86">
        <v>44012</v>
      </c>
      <c r="H21" s="86"/>
      <c r="I21" s="86"/>
      <c r="J21" s="86">
        <v>75907</v>
      </c>
      <c r="K21" s="85" t="s">
        <v>81</v>
      </c>
      <c r="L21" s="85">
        <v>2017</v>
      </c>
      <c r="M21" s="85" t="s">
        <v>500</v>
      </c>
      <c r="N21" s="121" t="s">
        <v>499</v>
      </c>
      <c r="O21" s="85" t="s">
        <v>140</v>
      </c>
      <c r="P21" s="84"/>
      <c r="Q21" s="83" t="s">
        <v>384</v>
      </c>
    </row>
    <row r="22" spans="1:18" s="15" customFormat="1" ht="14.4" x14ac:dyDescent="0.3">
      <c r="A22" s="103" t="s">
        <v>42</v>
      </c>
      <c r="B22" s="102"/>
      <c r="C22" s="100"/>
      <c r="D22" s="101"/>
      <c r="E22" s="101"/>
      <c r="F22" s="101"/>
      <c r="G22" s="101"/>
      <c r="H22" s="101"/>
      <c r="I22" s="101"/>
      <c r="J22" s="101"/>
      <c r="K22" s="100"/>
      <c r="L22" s="100"/>
      <c r="M22" s="100"/>
      <c r="N22" s="99"/>
      <c r="O22" s="99"/>
      <c r="P22" s="98"/>
    </row>
    <row r="23" spans="1:18" ht="39.6" x14ac:dyDescent="0.25">
      <c r="A23" s="87" t="s">
        <v>498</v>
      </c>
      <c r="B23" s="17" t="s">
        <v>497</v>
      </c>
      <c r="C23" s="68" t="s">
        <v>32</v>
      </c>
      <c r="D23" s="41">
        <v>3415000</v>
      </c>
      <c r="E23" s="41"/>
      <c r="F23" s="41"/>
      <c r="G23" s="41"/>
      <c r="H23" s="41"/>
      <c r="I23" s="41"/>
      <c r="J23" s="41">
        <v>3415000</v>
      </c>
      <c r="K23" s="16" t="s">
        <v>496</v>
      </c>
      <c r="L23" s="16">
        <v>2022</v>
      </c>
      <c r="M23" s="68" t="s">
        <v>495</v>
      </c>
      <c r="N23" s="42"/>
      <c r="O23" s="68" t="s">
        <v>494</v>
      </c>
      <c r="P23" s="94"/>
      <c r="Q23" s="88" t="s">
        <v>493</v>
      </c>
      <c r="R23" s="1" t="s">
        <v>492</v>
      </c>
    </row>
    <row r="24" spans="1:18" ht="32.4" customHeight="1" x14ac:dyDescent="0.25">
      <c r="A24" s="87" t="s">
        <v>491</v>
      </c>
      <c r="B24" s="17" t="s">
        <v>61</v>
      </c>
      <c r="C24" s="68" t="s">
        <v>32</v>
      </c>
      <c r="D24" s="18"/>
      <c r="E24" s="41">
        <f>SUM(F24:I24)</f>
        <v>1498419</v>
      </c>
      <c r="F24" s="41"/>
      <c r="G24" s="41"/>
      <c r="H24" s="41"/>
      <c r="I24" s="41">
        <v>1498419</v>
      </c>
      <c r="J24" s="41">
        <f>SUM(D24:E24)</f>
        <v>1498419</v>
      </c>
      <c r="K24" s="16" t="s">
        <v>38</v>
      </c>
      <c r="L24" s="16">
        <v>2017</v>
      </c>
      <c r="M24" s="68" t="s">
        <v>62</v>
      </c>
      <c r="N24" s="42" t="s">
        <v>35</v>
      </c>
      <c r="O24" s="68" t="s">
        <v>55</v>
      </c>
      <c r="P24" s="111"/>
      <c r="Q24" s="119" t="s">
        <v>477</v>
      </c>
      <c r="R24" s="1" t="s">
        <v>476</v>
      </c>
    </row>
    <row r="25" spans="1:18" ht="64.2" customHeight="1" x14ac:dyDescent="0.25">
      <c r="A25" s="87" t="s">
        <v>490</v>
      </c>
      <c r="B25" s="17" t="s">
        <v>489</v>
      </c>
      <c r="C25" s="68" t="s">
        <v>32</v>
      </c>
      <c r="D25" s="18"/>
      <c r="E25" s="41">
        <f>SUM(F25:I25)</f>
        <v>663000</v>
      </c>
      <c r="F25" s="41"/>
      <c r="G25" s="41"/>
      <c r="H25" s="41">
        <v>663000</v>
      </c>
      <c r="I25" s="41"/>
      <c r="J25" s="41">
        <v>663000</v>
      </c>
      <c r="K25" s="16" t="s">
        <v>488</v>
      </c>
      <c r="L25" s="16">
        <v>2019</v>
      </c>
      <c r="M25" s="68" t="s">
        <v>478</v>
      </c>
      <c r="N25" s="68" t="s">
        <v>386</v>
      </c>
      <c r="O25" s="68" t="s">
        <v>55</v>
      </c>
      <c r="P25" s="111"/>
      <c r="Q25" s="119" t="s">
        <v>477</v>
      </c>
      <c r="R25" s="1" t="s">
        <v>476</v>
      </c>
    </row>
    <row r="26" spans="1:18" ht="41.4" customHeight="1" x14ac:dyDescent="0.25">
      <c r="A26" s="87" t="s">
        <v>487</v>
      </c>
      <c r="B26" s="17" t="s">
        <v>486</v>
      </c>
      <c r="C26" s="68" t="s">
        <v>32</v>
      </c>
      <c r="D26" s="18"/>
      <c r="E26" s="41">
        <f>SUM(F26:I26)</f>
        <v>2440000</v>
      </c>
      <c r="F26" s="41">
        <v>1082000</v>
      </c>
      <c r="G26" s="41"/>
      <c r="H26" s="41">
        <v>1358000</v>
      </c>
      <c r="I26" s="41"/>
      <c r="J26" s="41">
        <v>2440000</v>
      </c>
      <c r="K26" s="16" t="s">
        <v>474</v>
      </c>
      <c r="L26" s="16">
        <v>2019</v>
      </c>
      <c r="M26" s="68" t="s">
        <v>478</v>
      </c>
      <c r="N26" s="42" t="s">
        <v>35</v>
      </c>
      <c r="O26" s="68" t="s">
        <v>55</v>
      </c>
      <c r="P26" s="111"/>
      <c r="Q26" s="119" t="s">
        <v>477</v>
      </c>
      <c r="R26" s="1" t="s">
        <v>476</v>
      </c>
    </row>
    <row r="27" spans="1:18" ht="36" customHeight="1" x14ac:dyDescent="0.25">
      <c r="A27" s="87" t="s">
        <v>485</v>
      </c>
      <c r="B27" s="17" t="s">
        <v>484</v>
      </c>
      <c r="C27" s="68" t="s">
        <v>32</v>
      </c>
      <c r="D27" s="18"/>
      <c r="E27" s="41">
        <f>SUM(F27:I27)</f>
        <v>6348000</v>
      </c>
      <c r="F27" s="41">
        <v>6348000</v>
      </c>
      <c r="G27" s="41"/>
      <c r="H27" s="41" t="s">
        <v>483</v>
      </c>
      <c r="I27" s="41"/>
      <c r="J27" s="41">
        <v>6348000</v>
      </c>
      <c r="K27" s="16" t="s">
        <v>482</v>
      </c>
      <c r="L27" s="16">
        <v>2030</v>
      </c>
      <c r="M27" s="68"/>
      <c r="N27" s="42" t="s">
        <v>481</v>
      </c>
      <c r="O27" s="68" t="s">
        <v>55</v>
      </c>
      <c r="P27" s="111"/>
      <c r="Q27" s="119" t="s">
        <v>477</v>
      </c>
      <c r="R27" s="1" t="s">
        <v>476</v>
      </c>
    </row>
    <row r="28" spans="1:18" ht="37.799999999999997" customHeight="1" x14ac:dyDescent="0.25">
      <c r="A28" s="87" t="s">
        <v>480</v>
      </c>
      <c r="B28" s="17" t="s">
        <v>479</v>
      </c>
      <c r="C28" s="68" t="s">
        <v>32</v>
      </c>
      <c r="D28" s="18"/>
      <c r="E28" s="41">
        <f>SUM(F28:I28)</f>
        <v>2374000</v>
      </c>
      <c r="F28" s="41">
        <v>1158000</v>
      </c>
      <c r="G28" s="41"/>
      <c r="H28" s="41">
        <v>1216000</v>
      </c>
      <c r="I28" s="41"/>
      <c r="J28" s="41">
        <v>2374000</v>
      </c>
      <c r="K28" s="16" t="s">
        <v>332</v>
      </c>
      <c r="L28" s="16">
        <v>2020</v>
      </c>
      <c r="M28" s="68" t="s">
        <v>478</v>
      </c>
      <c r="N28" s="68" t="s">
        <v>386</v>
      </c>
      <c r="O28" s="68" t="s">
        <v>55</v>
      </c>
      <c r="P28" s="111"/>
      <c r="Q28" s="119" t="s">
        <v>477</v>
      </c>
      <c r="R28" s="1" t="s">
        <v>476</v>
      </c>
    </row>
    <row r="29" spans="1:18" ht="85.2" customHeight="1" x14ac:dyDescent="0.25">
      <c r="A29" s="87" t="s">
        <v>475</v>
      </c>
      <c r="B29" s="17" t="s">
        <v>85</v>
      </c>
      <c r="C29" s="68" t="s">
        <v>32</v>
      </c>
      <c r="D29" s="19"/>
      <c r="E29" s="37">
        <v>1632800</v>
      </c>
      <c r="F29" s="37"/>
      <c r="G29" s="37"/>
      <c r="H29" s="37"/>
      <c r="I29" s="37">
        <v>1632800</v>
      </c>
      <c r="J29" s="19">
        <f>SUM(E29,M29)</f>
        <v>1632800</v>
      </c>
      <c r="K29" s="68" t="s">
        <v>474</v>
      </c>
      <c r="L29" s="16">
        <v>2019</v>
      </c>
      <c r="M29" s="68"/>
      <c r="N29" s="68" t="s">
        <v>35</v>
      </c>
      <c r="O29" s="33" t="s">
        <v>473</v>
      </c>
      <c r="P29" s="120"/>
      <c r="Q29" s="113" t="s">
        <v>472</v>
      </c>
      <c r="R29" s="1" t="s">
        <v>471</v>
      </c>
    </row>
    <row r="30" spans="1:18" ht="39.6" x14ac:dyDescent="0.25">
      <c r="A30" s="87" t="s">
        <v>470</v>
      </c>
      <c r="B30" s="17" t="s">
        <v>469</v>
      </c>
      <c r="C30" s="68" t="s">
        <v>32</v>
      </c>
      <c r="D30" s="18">
        <v>134370</v>
      </c>
      <c r="E30" s="41">
        <v>362530</v>
      </c>
      <c r="F30" s="41">
        <v>143500</v>
      </c>
      <c r="G30" s="41"/>
      <c r="H30" s="41"/>
      <c r="I30" s="41">
        <v>219030</v>
      </c>
      <c r="J30" s="41">
        <f>SUM(D30:E30)</f>
        <v>496900</v>
      </c>
      <c r="K30" s="16" t="s">
        <v>468</v>
      </c>
      <c r="L30" s="16">
        <v>2025</v>
      </c>
      <c r="M30" s="68" t="s">
        <v>62</v>
      </c>
      <c r="N30" s="42" t="s">
        <v>35</v>
      </c>
      <c r="O30" s="68" t="s">
        <v>467</v>
      </c>
      <c r="P30" s="94"/>
      <c r="Q30" s="88" t="s">
        <v>466</v>
      </c>
    </row>
    <row r="31" spans="1:18" s="15" customFormat="1" ht="14.4" x14ac:dyDescent="0.3">
      <c r="A31" s="118" t="s">
        <v>67</v>
      </c>
      <c r="B31" s="117"/>
      <c r="C31" s="115"/>
      <c r="D31" s="116"/>
      <c r="E31" s="116"/>
      <c r="F31" s="116"/>
      <c r="G31" s="116"/>
      <c r="H31" s="116"/>
      <c r="I31" s="116"/>
      <c r="J31" s="116"/>
      <c r="K31" s="115"/>
      <c r="L31" s="115"/>
      <c r="M31" s="115"/>
      <c r="N31" s="110"/>
      <c r="O31" s="110"/>
    </row>
    <row r="32" spans="1:18" ht="79.2" x14ac:dyDescent="0.25">
      <c r="A32" s="87" t="s">
        <v>465</v>
      </c>
      <c r="B32" s="17" t="s">
        <v>464</v>
      </c>
      <c r="C32" s="68" t="s">
        <v>32</v>
      </c>
      <c r="D32" s="19"/>
      <c r="E32" s="37">
        <f>SUM(F32:I32)</f>
        <v>9063600</v>
      </c>
      <c r="F32" s="37">
        <v>2507400</v>
      </c>
      <c r="G32" s="37"/>
      <c r="H32" s="37"/>
      <c r="I32" s="37">
        <v>6556200</v>
      </c>
      <c r="J32" s="19">
        <f>E32</f>
        <v>9063600</v>
      </c>
      <c r="K32" s="68" t="s">
        <v>463</v>
      </c>
      <c r="L32" s="16">
        <v>2020</v>
      </c>
      <c r="M32" s="68" t="s">
        <v>459</v>
      </c>
      <c r="N32" s="68" t="s">
        <v>386</v>
      </c>
      <c r="O32" s="68" t="s">
        <v>462</v>
      </c>
      <c r="P32" s="94"/>
      <c r="Q32" s="1" t="s">
        <v>458</v>
      </c>
      <c r="R32" s="1" t="s">
        <v>457</v>
      </c>
    </row>
    <row r="33" spans="1:18" ht="66" x14ac:dyDescent="0.25">
      <c r="A33" s="87" t="s">
        <v>461</v>
      </c>
      <c r="B33" s="17" t="s">
        <v>460</v>
      </c>
      <c r="C33" s="16" t="s">
        <v>32</v>
      </c>
      <c r="D33" s="18">
        <f>327000-E33</f>
        <v>246800</v>
      </c>
      <c r="E33" s="37">
        <f>SUM(F33:I33)</f>
        <v>80200</v>
      </c>
      <c r="F33" s="37"/>
      <c r="G33" s="37">
        <v>80200</v>
      </c>
      <c r="H33" s="37"/>
      <c r="I33" s="37"/>
      <c r="J33" s="18">
        <f>SUM(D33:E33)</f>
        <v>327000</v>
      </c>
      <c r="K33" s="68"/>
      <c r="L33" s="68"/>
      <c r="M33" s="68" t="s">
        <v>459</v>
      </c>
      <c r="N33" s="68" t="s">
        <v>386</v>
      </c>
      <c r="O33" s="68" t="s">
        <v>76</v>
      </c>
      <c r="P33" s="94"/>
      <c r="Q33" s="1" t="s">
        <v>458</v>
      </c>
      <c r="R33" s="1" t="s">
        <v>457</v>
      </c>
    </row>
    <row r="34" spans="1:18" ht="78.599999999999994" customHeight="1" x14ac:dyDescent="0.25">
      <c r="A34" s="87" t="s">
        <v>456</v>
      </c>
      <c r="B34" s="17" t="s">
        <v>77</v>
      </c>
      <c r="C34" s="68" t="s">
        <v>32</v>
      </c>
      <c r="D34" s="19">
        <v>0</v>
      </c>
      <c r="E34" s="37">
        <f>SUM(F34:I34)</f>
        <v>2351736</v>
      </c>
      <c r="F34" s="37"/>
      <c r="G34" s="37"/>
      <c r="H34" s="37"/>
      <c r="I34" s="37">
        <v>2351736</v>
      </c>
      <c r="J34" s="19">
        <f>SUM(E34,M34)</f>
        <v>2351736</v>
      </c>
      <c r="K34" s="68" t="s">
        <v>455</v>
      </c>
      <c r="L34" s="16">
        <v>2017</v>
      </c>
      <c r="M34" s="68" t="s">
        <v>454</v>
      </c>
      <c r="N34" s="68" t="s">
        <v>35</v>
      </c>
      <c r="O34" s="68" t="s">
        <v>449</v>
      </c>
      <c r="P34" s="94"/>
      <c r="Q34" s="1" t="s">
        <v>448</v>
      </c>
      <c r="R34" s="119" t="s">
        <v>447</v>
      </c>
    </row>
    <row r="35" spans="1:18" ht="75" customHeight="1" x14ac:dyDescent="0.25">
      <c r="A35" s="87" t="s">
        <v>453</v>
      </c>
      <c r="B35" s="17" t="s">
        <v>80</v>
      </c>
      <c r="C35" s="68" t="s">
        <v>32</v>
      </c>
      <c r="D35" s="19">
        <v>0</v>
      </c>
      <c r="E35" s="19">
        <f>SUM(F35:I35)</f>
        <v>56569</v>
      </c>
      <c r="F35" s="19"/>
      <c r="G35" s="19"/>
      <c r="H35" s="19"/>
      <c r="I35" s="19">
        <v>56569</v>
      </c>
      <c r="J35" s="19">
        <f>SUM(E35,M35)</f>
        <v>56569</v>
      </c>
      <c r="K35" s="68" t="s">
        <v>81</v>
      </c>
      <c r="L35" s="16">
        <v>2017</v>
      </c>
      <c r="M35" s="68" t="s">
        <v>452</v>
      </c>
      <c r="N35" s="68" t="s">
        <v>35</v>
      </c>
      <c r="O35" s="68" t="s">
        <v>449</v>
      </c>
      <c r="P35" s="94"/>
      <c r="Q35" s="1" t="s">
        <v>448</v>
      </c>
      <c r="R35" s="119" t="s">
        <v>447</v>
      </c>
    </row>
    <row r="36" spans="1:18" ht="77.400000000000006" customHeight="1" x14ac:dyDescent="0.25">
      <c r="A36" s="87" t="s">
        <v>451</v>
      </c>
      <c r="B36" s="17" t="s">
        <v>83</v>
      </c>
      <c r="C36" s="68" t="s">
        <v>32</v>
      </c>
      <c r="D36" s="19">
        <v>0</v>
      </c>
      <c r="E36" s="19">
        <f>SUM(F36:I36)</f>
        <v>123948</v>
      </c>
      <c r="F36" s="19"/>
      <c r="G36" s="19"/>
      <c r="H36" s="19"/>
      <c r="I36" s="19">
        <v>123948</v>
      </c>
      <c r="J36" s="19">
        <f>SUM(E36,M36)</f>
        <v>123948</v>
      </c>
      <c r="K36" s="68" t="s">
        <v>81</v>
      </c>
      <c r="L36" s="16">
        <v>2017</v>
      </c>
      <c r="M36" s="68" t="s">
        <v>450</v>
      </c>
      <c r="N36" s="68" t="s">
        <v>35</v>
      </c>
      <c r="O36" s="68" t="s">
        <v>449</v>
      </c>
      <c r="P36" s="94"/>
      <c r="Q36" s="1" t="s">
        <v>448</v>
      </c>
      <c r="R36" s="119" t="s">
        <v>447</v>
      </c>
    </row>
    <row r="37" spans="1:18" s="15" customFormat="1" ht="14.4" x14ac:dyDescent="0.3">
      <c r="A37" s="103" t="s">
        <v>93</v>
      </c>
      <c r="B37" s="102"/>
      <c r="C37" s="100"/>
      <c r="D37" s="101"/>
      <c r="E37" s="101"/>
      <c r="F37" s="101"/>
      <c r="G37" s="101"/>
      <c r="H37" s="101"/>
      <c r="I37" s="101"/>
      <c r="J37" s="101"/>
      <c r="K37" s="100"/>
      <c r="L37" s="100"/>
      <c r="M37" s="100"/>
      <c r="N37" s="99"/>
      <c r="O37" s="99"/>
      <c r="P37" s="98"/>
    </row>
    <row r="38" spans="1:18" s="15" customFormat="1" ht="14.4" x14ac:dyDescent="0.3">
      <c r="A38" s="118" t="s">
        <v>94</v>
      </c>
      <c r="B38" s="117"/>
      <c r="C38" s="115"/>
      <c r="D38" s="116"/>
      <c r="E38" s="116"/>
      <c r="F38" s="116"/>
      <c r="G38" s="116"/>
      <c r="H38" s="116"/>
      <c r="I38" s="116"/>
      <c r="J38" s="116"/>
      <c r="K38" s="115"/>
      <c r="L38" s="115"/>
      <c r="M38" s="115"/>
      <c r="N38" s="110"/>
      <c r="O38" s="110"/>
    </row>
    <row r="39" spans="1:18" s="15" customFormat="1" ht="26.4" x14ac:dyDescent="0.3">
      <c r="A39" s="87" t="s">
        <v>446</v>
      </c>
      <c r="B39" s="17" t="s">
        <v>445</v>
      </c>
      <c r="C39" s="68" t="s">
        <v>32</v>
      </c>
      <c r="D39" s="19"/>
      <c r="E39" s="19">
        <f>SUM(F39:I39)</f>
        <v>1800</v>
      </c>
      <c r="F39" s="19"/>
      <c r="G39" s="19"/>
      <c r="H39" s="19"/>
      <c r="I39" s="19">
        <v>1800</v>
      </c>
      <c r="J39" s="19">
        <f>SUM(D39:E39)</f>
        <v>1800</v>
      </c>
      <c r="K39" s="16">
        <v>2017</v>
      </c>
      <c r="L39" s="16">
        <v>2017</v>
      </c>
      <c r="M39" s="68" t="s">
        <v>28</v>
      </c>
      <c r="N39" s="68" t="s">
        <v>386</v>
      </c>
      <c r="O39" s="68" t="s">
        <v>145</v>
      </c>
      <c r="P39" s="94"/>
      <c r="Q39" s="113" t="s">
        <v>442</v>
      </c>
      <c r="R39" s="15" t="s">
        <v>441</v>
      </c>
    </row>
    <row r="40" spans="1:18" s="15" customFormat="1" ht="26.4" x14ac:dyDescent="0.3">
      <c r="A40" s="87" t="s">
        <v>444</v>
      </c>
      <c r="B40" s="17" t="s">
        <v>443</v>
      </c>
      <c r="C40" s="68" t="s">
        <v>32</v>
      </c>
      <c r="D40" s="19"/>
      <c r="E40" s="19">
        <f>SUM(F40:I40)</f>
        <v>1700</v>
      </c>
      <c r="F40" s="19"/>
      <c r="G40" s="19"/>
      <c r="H40" s="19"/>
      <c r="I40" s="19">
        <v>1700</v>
      </c>
      <c r="J40" s="19">
        <f>SUM(D40:E40)</f>
        <v>1700</v>
      </c>
      <c r="K40" s="16">
        <v>2017</v>
      </c>
      <c r="L40" s="16">
        <v>2017</v>
      </c>
      <c r="M40" s="68" t="s">
        <v>28</v>
      </c>
      <c r="N40" s="68" t="s">
        <v>386</v>
      </c>
      <c r="O40" s="68" t="s">
        <v>145</v>
      </c>
      <c r="P40" s="94"/>
      <c r="Q40" s="113" t="s">
        <v>442</v>
      </c>
      <c r="R40" s="15" t="s">
        <v>441</v>
      </c>
    </row>
    <row r="41" spans="1:18" s="15" customFormat="1" ht="14.4" x14ac:dyDescent="0.3">
      <c r="A41" s="118" t="s">
        <v>102</v>
      </c>
      <c r="B41" s="117"/>
      <c r="C41" s="115"/>
      <c r="D41" s="116"/>
      <c r="E41" s="116"/>
      <c r="F41" s="116"/>
      <c r="G41" s="116"/>
      <c r="H41" s="116"/>
      <c r="I41" s="116"/>
      <c r="J41" s="116"/>
      <c r="K41" s="115"/>
      <c r="L41" s="115"/>
      <c r="M41" s="115"/>
      <c r="N41" s="110"/>
      <c r="O41" s="110"/>
    </row>
    <row r="42" spans="1:18" ht="63" customHeight="1" x14ac:dyDescent="0.25">
      <c r="A42" s="114" t="s">
        <v>440</v>
      </c>
      <c r="B42" s="17" t="s">
        <v>439</v>
      </c>
      <c r="C42" s="68" t="s">
        <v>19</v>
      </c>
      <c r="D42" s="19">
        <v>160834</v>
      </c>
      <c r="E42" s="19"/>
      <c r="F42" s="19">
        <v>160834</v>
      </c>
      <c r="G42" s="19"/>
      <c r="H42" s="19"/>
      <c r="I42" s="19"/>
      <c r="J42" s="19">
        <v>160834</v>
      </c>
      <c r="K42" s="68" t="s">
        <v>91</v>
      </c>
      <c r="L42" s="16">
        <v>2018</v>
      </c>
      <c r="M42" s="68" t="s">
        <v>438</v>
      </c>
      <c r="N42" s="68" t="s">
        <v>437</v>
      </c>
      <c r="O42" s="68" t="s">
        <v>436</v>
      </c>
      <c r="P42" s="94"/>
      <c r="Q42" s="113" t="s">
        <v>435</v>
      </c>
      <c r="R42" s="113" t="s">
        <v>434</v>
      </c>
    </row>
    <row r="43" spans="1:18" s="15" customFormat="1" ht="14.4" x14ac:dyDescent="0.3">
      <c r="A43" s="103" t="s">
        <v>103</v>
      </c>
      <c r="B43" s="102"/>
      <c r="C43" s="100"/>
      <c r="D43" s="101"/>
      <c r="E43" s="101"/>
      <c r="F43" s="101"/>
      <c r="G43" s="101"/>
      <c r="H43" s="101"/>
      <c r="I43" s="101"/>
      <c r="J43" s="101"/>
      <c r="K43" s="100"/>
      <c r="L43" s="100"/>
      <c r="M43" s="100"/>
      <c r="N43" s="99"/>
      <c r="O43" s="99"/>
      <c r="P43" s="98"/>
    </row>
    <row r="44" spans="1:18" ht="92.4" x14ac:dyDescent="0.25">
      <c r="A44" s="87" t="s">
        <v>433</v>
      </c>
      <c r="B44" s="17" t="s">
        <v>432</v>
      </c>
      <c r="C44" s="68" t="s">
        <v>396</v>
      </c>
      <c r="D44" s="18">
        <v>70713.399999999994</v>
      </c>
      <c r="E44" s="18">
        <f>SUM(F44:I44)</f>
        <v>15000</v>
      </c>
      <c r="F44" s="18"/>
      <c r="G44" s="18"/>
      <c r="H44" s="18">
        <v>15000</v>
      </c>
      <c r="I44" s="18"/>
      <c r="J44" s="18">
        <f>SUM(D44:E44)</f>
        <v>85713.4</v>
      </c>
      <c r="K44" s="68" t="s">
        <v>91</v>
      </c>
      <c r="L44" s="68">
        <v>2018</v>
      </c>
      <c r="M44" s="68" t="s">
        <v>147</v>
      </c>
      <c r="N44" s="68" t="s">
        <v>415</v>
      </c>
      <c r="O44" s="68" t="s">
        <v>106</v>
      </c>
      <c r="P44" s="94"/>
      <c r="Q44" s="80" t="s">
        <v>402</v>
      </c>
      <c r="R44" s="1" t="s">
        <v>401</v>
      </c>
    </row>
    <row r="45" spans="1:18" ht="52.8" x14ac:dyDescent="0.25">
      <c r="A45" s="87" t="s">
        <v>431</v>
      </c>
      <c r="B45" s="93" t="s">
        <v>430</v>
      </c>
      <c r="C45" s="68" t="s">
        <v>396</v>
      </c>
      <c r="D45" s="18">
        <f>SUM(D46:D47)</f>
        <v>32315.200000000001</v>
      </c>
      <c r="E45" s="89"/>
      <c r="F45" s="89"/>
      <c r="G45" s="89"/>
      <c r="H45" s="89"/>
      <c r="I45" s="89"/>
      <c r="J45" s="18">
        <f>SUM(J46:J47)</f>
        <v>32315.200000000001</v>
      </c>
      <c r="K45" s="68" t="s">
        <v>425</v>
      </c>
      <c r="L45" s="68">
        <v>2022</v>
      </c>
      <c r="M45" s="89"/>
      <c r="N45" s="89"/>
      <c r="O45" s="68" t="s">
        <v>108</v>
      </c>
      <c r="P45" s="94"/>
      <c r="Q45" s="112" t="s">
        <v>424</v>
      </c>
      <c r="R45" s="1" t="s">
        <v>423</v>
      </c>
    </row>
    <row r="46" spans="1:18" ht="63" customHeight="1" x14ac:dyDescent="0.25">
      <c r="A46" s="87" t="s">
        <v>429</v>
      </c>
      <c r="B46" s="17" t="s">
        <v>428</v>
      </c>
      <c r="C46" s="68" t="s">
        <v>396</v>
      </c>
      <c r="D46" s="91">
        <v>13735.5</v>
      </c>
      <c r="E46" s="89"/>
      <c r="F46" s="89"/>
      <c r="G46" s="89"/>
      <c r="H46" s="89"/>
      <c r="I46" s="89"/>
      <c r="J46" s="91">
        <v>13735.5</v>
      </c>
      <c r="K46" s="68" t="s">
        <v>425</v>
      </c>
      <c r="L46" s="68">
        <v>2022</v>
      </c>
      <c r="M46" s="89"/>
      <c r="N46" s="89"/>
      <c r="O46" s="68" t="s">
        <v>108</v>
      </c>
      <c r="P46" s="111"/>
      <c r="Q46" s="80" t="s">
        <v>424</v>
      </c>
      <c r="R46" s="1" t="s">
        <v>423</v>
      </c>
    </row>
    <row r="47" spans="1:18" ht="69" customHeight="1" x14ac:dyDescent="0.25">
      <c r="A47" s="87" t="s">
        <v>427</v>
      </c>
      <c r="B47" s="17" t="s">
        <v>426</v>
      </c>
      <c r="C47" s="68" t="s">
        <v>396</v>
      </c>
      <c r="D47" s="37">
        <v>18579.7</v>
      </c>
      <c r="E47" s="89"/>
      <c r="F47" s="89"/>
      <c r="G47" s="89"/>
      <c r="H47" s="89"/>
      <c r="I47" s="89"/>
      <c r="J47" s="37">
        <v>18579.7</v>
      </c>
      <c r="K47" s="68" t="s">
        <v>425</v>
      </c>
      <c r="L47" s="68">
        <v>2022</v>
      </c>
      <c r="M47" s="89"/>
      <c r="N47" s="89"/>
      <c r="O47" s="68" t="s">
        <v>108</v>
      </c>
      <c r="P47" s="111"/>
      <c r="Q47" s="80" t="s">
        <v>424</v>
      </c>
      <c r="R47" s="1" t="s">
        <v>423</v>
      </c>
    </row>
    <row r="48" spans="1:18" s="15" customFormat="1" ht="14.4" x14ac:dyDescent="0.3">
      <c r="A48" s="103" t="s">
        <v>125</v>
      </c>
      <c r="B48" s="102"/>
      <c r="C48" s="100"/>
      <c r="D48" s="101"/>
      <c r="E48" s="101"/>
      <c r="F48" s="101"/>
      <c r="G48" s="101"/>
      <c r="H48" s="101"/>
      <c r="I48" s="101"/>
      <c r="J48" s="101"/>
      <c r="K48" s="100"/>
      <c r="L48" s="100"/>
      <c r="M48" s="100"/>
      <c r="N48" s="99"/>
      <c r="O48" s="99"/>
      <c r="P48" s="98"/>
    </row>
    <row r="49" spans="1:18" s="15" customFormat="1" ht="15.6" hidden="1" x14ac:dyDescent="0.3">
      <c r="A49" s="110"/>
      <c r="B49" s="109" t="s">
        <v>422</v>
      </c>
      <c r="C49" s="100"/>
      <c r="D49" s="101"/>
      <c r="E49" s="101"/>
      <c r="F49" s="101"/>
      <c r="G49" s="101"/>
      <c r="H49" s="101"/>
      <c r="I49" s="101"/>
      <c r="J49" s="101"/>
      <c r="K49" s="100"/>
      <c r="L49" s="100"/>
      <c r="M49" s="100"/>
      <c r="N49" s="99"/>
      <c r="O49" s="99"/>
      <c r="P49" s="98"/>
    </row>
    <row r="50" spans="1:18" s="15" customFormat="1" ht="81.599999999999994" x14ac:dyDescent="0.3">
      <c r="A50" s="87" t="s">
        <v>421</v>
      </c>
      <c r="B50" s="108" t="s">
        <v>420</v>
      </c>
      <c r="C50" s="68" t="s">
        <v>19</v>
      </c>
      <c r="D50" s="107">
        <v>150300</v>
      </c>
      <c r="E50" s="107"/>
      <c r="F50" s="107"/>
      <c r="G50" s="107">
        <v>271479.3</v>
      </c>
      <c r="H50" s="107"/>
      <c r="I50" s="107"/>
      <c r="J50" s="107">
        <v>529017.69999999995</v>
      </c>
      <c r="K50" s="106" t="s">
        <v>138</v>
      </c>
      <c r="L50" s="106">
        <v>2018</v>
      </c>
      <c r="M50" s="68" t="s">
        <v>419</v>
      </c>
      <c r="N50" s="68" t="s">
        <v>418</v>
      </c>
      <c r="O50" s="68" t="s">
        <v>140</v>
      </c>
      <c r="P50" s="105"/>
      <c r="Q50" s="83" t="s">
        <v>384</v>
      </c>
      <c r="R50" s="1" t="s">
        <v>401</v>
      </c>
    </row>
    <row r="51" spans="1:18" ht="102" x14ac:dyDescent="0.25">
      <c r="A51" s="87" t="s">
        <v>417</v>
      </c>
      <c r="B51" s="17" t="s">
        <v>416</v>
      </c>
      <c r="C51" s="68" t="s">
        <v>396</v>
      </c>
      <c r="D51" s="45">
        <v>4083</v>
      </c>
      <c r="E51" s="18">
        <v>18083.099999999999</v>
      </c>
      <c r="F51" s="18"/>
      <c r="G51" s="37"/>
      <c r="H51" s="18">
        <v>18083.099999999999</v>
      </c>
      <c r="I51" s="18"/>
      <c r="J51" s="18">
        <v>22166.1</v>
      </c>
      <c r="K51" s="68" t="s">
        <v>91</v>
      </c>
      <c r="L51" s="68">
        <v>2018</v>
      </c>
      <c r="M51" s="68" t="s">
        <v>147</v>
      </c>
      <c r="N51" s="68" t="s">
        <v>415</v>
      </c>
      <c r="O51" s="96" t="s">
        <v>148</v>
      </c>
      <c r="P51" s="95"/>
      <c r="Q51" s="104" t="s">
        <v>402</v>
      </c>
      <c r="R51" s="1" t="s">
        <v>401</v>
      </c>
    </row>
    <row r="52" spans="1:18" s="15" customFormat="1" ht="14.4" x14ac:dyDescent="0.3">
      <c r="A52" s="103" t="s">
        <v>149</v>
      </c>
      <c r="B52" s="102"/>
      <c r="C52" s="100"/>
      <c r="D52" s="101"/>
      <c r="E52" s="101"/>
      <c r="F52" s="101"/>
      <c r="G52" s="101"/>
      <c r="H52" s="101"/>
      <c r="I52" s="101"/>
      <c r="J52" s="101"/>
      <c r="K52" s="100"/>
      <c r="L52" s="100"/>
      <c r="M52" s="100"/>
      <c r="N52" s="99"/>
      <c r="O52" s="99"/>
      <c r="P52" s="98"/>
    </row>
    <row r="53" spans="1:18" ht="41.4" customHeight="1" x14ac:dyDescent="0.25">
      <c r="A53" s="87" t="s">
        <v>414</v>
      </c>
      <c r="B53" s="17" t="s">
        <v>158</v>
      </c>
      <c r="C53" s="68" t="s">
        <v>396</v>
      </c>
      <c r="D53" s="19">
        <v>6540</v>
      </c>
      <c r="E53" s="18">
        <f>SUM(F53:I53)</f>
        <v>83560</v>
      </c>
      <c r="F53" s="19"/>
      <c r="G53" s="19">
        <v>2750</v>
      </c>
      <c r="H53" s="19">
        <v>80810</v>
      </c>
      <c r="I53" s="19"/>
      <c r="J53" s="18">
        <f>SUM(D53:E53)</f>
        <v>90100</v>
      </c>
      <c r="K53" s="68" t="s">
        <v>151</v>
      </c>
      <c r="L53" s="16">
        <v>2018</v>
      </c>
      <c r="M53" s="68" t="s">
        <v>160</v>
      </c>
      <c r="N53" s="68" t="s">
        <v>35</v>
      </c>
      <c r="O53" s="68" t="s">
        <v>161</v>
      </c>
      <c r="P53" s="94"/>
      <c r="Q53" s="97" t="s">
        <v>409</v>
      </c>
      <c r="R53" s="1" t="s">
        <v>408</v>
      </c>
    </row>
    <row r="54" spans="1:18" ht="42" customHeight="1" x14ac:dyDescent="0.25">
      <c r="A54" s="87" t="s">
        <v>413</v>
      </c>
      <c r="B54" s="17" t="s">
        <v>162</v>
      </c>
      <c r="C54" s="68" t="s">
        <v>396</v>
      </c>
      <c r="D54" s="19">
        <v>73000</v>
      </c>
      <c r="E54" s="18">
        <f>SUM(F54:I54)</f>
        <v>67470</v>
      </c>
      <c r="F54" s="19"/>
      <c r="G54" s="18">
        <v>25000</v>
      </c>
      <c r="H54" s="19">
        <v>42470</v>
      </c>
      <c r="I54" s="19"/>
      <c r="J54" s="19">
        <f>SUM(D54:E54)</f>
        <v>140470</v>
      </c>
      <c r="K54" s="68" t="s">
        <v>151</v>
      </c>
      <c r="L54" s="16" t="s">
        <v>151</v>
      </c>
      <c r="M54" s="68" t="s">
        <v>163</v>
      </c>
      <c r="N54" s="68" t="s">
        <v>35</v>
      </c>
      <c r="O54" s="68" t="s">
        <v>161</v>
      </c>
      <c r="P54" s="94"/>
      <c r="Q54" s="97" t="s">
        <v>409</v>
      </c>
      <c r="R54" s="1" t="s">
        <v>408</v>
      </c>
    </row>
    <row r="55" spans="1:18" ht="49.8" customHeight="1" x14ac:dyDescent="0.25">
      <c r="A55" s="87" t="s">
        <v>412</v>
      </c>
      <c r="B55" s="17" t="s">
        <v>164</v>
      </c>
      <c r="C55" s="68" t="s">
        <v>396</v>
      </c>
      <c r="D55" s="19">
        <f>J55-E55</f>
        <v>81255</v>
      </c>
      <c r="E55" s="19">
        <f>H55</f>
        <v>77645</v>
      </c>
      <c r="F55" s="19"/>
      <c r="G55" s="19"/>
      <c r="H55" s="19">
        <v>77645</v>
      </c>
      <c r="I55" s="19"/>
      <c r="J55" s="19">
        <v>158900</v>
      </c>
      <c r="K55" s="68" t="s">
        <v>411</v>
      </c>
      <c r="L55" s="16">
        <v>2018</v>
      </c>
      <c r="M55" s="68" t="s">
        <v>165</v>
      </c>
      <c r="N55" s="68" t="s">
        <v>35</v>
      </c>
      <c r="O55" s="68" t="s">
        <v>410</v>
      </c>
      <c r="P55" s="94"/>
      <c r="Q55" s="97" t="s">
        <v>409</v>
      </c>
      <c r="R55" s="1" t="s">
        <v>408</v>
      </c>
    </row>
    <row r="56" spans="1:18" ht="82.2" x14ac:dyDescent="0.25">
      <c r="A56" s="87" t="s">
        <v>407</v>
      </c>
      <c r="B56" s="17" t="s">
        <v>406</v>
      </c>
      <c r="C56" s="68" t="s">
        <v>396</v>
      </c>
      <c r="D56" s="19"/>
      <c r="E56" s="18"/>
      <c r="F56" s="19"/>
      <c r="G56" s="18"/>
      <c r="H56" s="19"/>
      <c r="I56" s="19"/>
      <c r="J56" s="19"/>
      <c r="K56" s="68" t="s">
        <v>69</v>
      </c>
      <c r="L56" s="16">
        <v>2018</v>
      </c>
      <c r="M56" s="68" t="s">
        <v>28</v>
      </c>
      <c r="N56" s="68" t="s">
        <v>386</v>
      </c>
      <c r="O56" s="96" t="s">
        <v>405</v>
      </c>
      <c r="P56" s="95"/>
      <c r="Q56" s="80" t="s">
        <v>402</v>
      </c>
      <c r="R56" s="1" t="s">
        <v>401</v>
      </c>
    </row>
    <row r="57" spans="1:18" ht="70.8" customHeight="1" x14ac:dyDescent="0.25">
      <c r="A57" s="87" t="s">
        <v>404</v>
      </c>
      <c r="B57" s="17" t="s">
        <v>403</v>
      </c>
      <c r="C57" s="68" t="s">
        <v>396</v>
      </c>
      <c r="D57" s="19"/>
      <c r="E57" s="19"/>
      <c r="F57" s="19"/>
      <c r="G57" s="19"/>
      <c r="H57" s="19"/>
      <c r="I57" s="19"/>
      <c r="J57" s="19"/>
      <c r="K57" s="68">
        <v>2018</v>
      </c>
      <c r="L57" s="16">
        <v>2018</v>
      </c>
      <c r="M57" s="68" t="s">
        <v>28</v>
      </c>
      <c r="N57" s="68" t="s">
        <v>386</v>
      </c>
      <c r="O57" s="68" t="s">
        <v>118</v>
      </c>
      <c r="P57" s="94"/>
      <c r="Q57" s="80" t="s">
        <v>402</v>
      </c>
      <c r="R57" s="1" t="s">
        <v>401</v>
      </c>
    </row>
    <row r="58" spans="1:18" x14ac:dyDescent="0.25">
      <c r="A58" s="87" t="s">
        <v>400</v>
      </c>
      <c r="B58" s="93" t="s">
        <v>399</v>
      </c>
      <c r="C58" s="68"/>
      <c r="D58" s="89"/>
      <c r="E58" s="89"/>
      <c r="F58" s="89"/>
      <c r="G58" s="89"/>
      <c r="H58" s="89"/>
      <c r="I58" s="89"/>
      <c r="J58" s="89">
        <v>11792</v>
      </c>
      <c r="K58" s="68"/>
      <c r="L58" s="68"/>
      <c r="M58" s="89"/>
      <c r="N58" s="89"/>
      <c r="O58" s="68"/>
    </row>
    <row r="59" spans="1:18" ht="79.2" x14ac:dyDescent="0.25">
      <c r="A59" s="87" t="s">
        <v>398</v>
      </c>
      <c r="B59" s="17" t="s">
        <v>114</v>
      </c>
      <c r="C59" s="68" t="s">
        <v>105</v>
      </c>
      <c r="D59" s="92"/>
      <c r="E59" s="92">
        <v>1792</v>
      </c>
      <c r="F59" s="91"/>
      <c r="G59" s="91"/>
      <c r="H59" s="92">
        <v>1792</v>
      </c>
      <c r="I59" s="91"/>
      <c r="J59" s="91">
        <v>1792</v>
      </c>
      <c r="K59" s="68">
        <v>2017</v>
      </c>
      <c r="L59" s="68">
        <v>2017</v>
      </c>
      <c r="M59" s="85" t="s">
        <v>62</v>
      </c>
      <c r="N59" s="91"/>
      <c r="O59" s="68" t="s">
        <v>394</v>
      </c>
      <c r="Q59" s="88" t="s">
        <v>393</v>
      </c>
      <c r="R59" s="1" t="s">
        <v>392</v>
      </c>
    </row>
    <row r="60" spans="1:18" ht="79.2" x14ac:dyDescent="0.25">
      <c r="A60" s="87" t="s">
        <v>397</v>
      </c>
      <c r="B60" s="17" t="s">
        <v>114</v>
      </c>
      <c r="C60" s="68" t="s">
        <v>396</v>
      </c>
      <c r="D60" s="90"/>
      <c r="E60" s="90">
        <v>10000</v>
      </c>
      <c r="F60" s="89"/>
      <c r="G60" s="89"/>
      <c r="H60" s="90">
        <v>10000</v>
      </c>
      <c r="I60" s="89"/>
      <c r="J60" s="89">
        <v>10000</v>
      </c>
      <c r="K60" s="68">
        <v>2017</v>
      </c>
      <c r="L60" s="68">
        <v>2017</v>
      </c>
      <c r="M60" s="85" t="s">
        <v>395</v>
      </c>
      <c r="N60" s="89"/>
      <c r="O60" s="68" t="s">
        <v>394</v>
      </c>
      <c r="Q60" s="88" t="s">
        <v>393</v>
      </c>
      <c r="R60" s="1" t="s">
        <v>392</v>
      </c>
    </row>
    <row r="61" spans="1:18" ht="35.4" customHeight="1" x14ac:dyDescent="0.25">
      <c r="A61" s="87" t="s">
        <v>391</v>
      </c>
      <c r="B61" s="17" t="s">
        <v>390</v>
      </c>
      <c r="C61" s="68" t="s">
        <v>19</v>
      </c>
      <c r="D61" s="86">
        <v>12500</v>
      </c>
      <c r="E61" s="86">
        <v>12500</v>
      </c>
      <c r="F61" s="86"/>
      <c r="G61" s="86">
        <v>12500</v>
      </c>
      <c r="H61" s="86"/>
      <c r="I61" s="86"/>
      <c r="J61" s="86">
        <v>25000</v>
      </c>
      <c r="K61" s="85">
        <v>2017</v>
      </c>
      <c r="L61" s="85">
        <v>2017</v>
      </c>
      <c r="M61" s="85" t="s">
        <v>387</v>
      </c>
      <c r="N61" s="68" t="s">
        <v>386</v>
      </c>
      <c r="O61" s="85" t="s">
        <v>140</v>
      </c>
      <c r="P61" s="84"/>
      <c r="Q61" s="83" t="s">
        <v>384</v>
      </c>
    </row>
    <row r="62" spans="1:18" ht="42" customHeight="1" x14ac:dyDescent="0.25">
      <c r="A62" s="87" t="s">
        <v>389</v>
      </c>
      <c r="B62" s="17" t="s">
        <v>388</v>
      </c>
      <c r="C62" s="68" t="s">
        <v>19</v>
      </c>
      <c r="D62" s="86">
        <v>0</v>
      </c>
      <c r="E62" s="86">
        <v>15000</v>
      </c>
      <c r="F62" s="86"/>
      <c r="G62" s="86"/>
      <c r="H62" s="86"/>
      <c r="I62" s="86">
        <v>15000</v>
      </c>
      <c r="J62" s="86">
        <v>25000</v>
      </c>
      <c r="K62" s="85" t="s">
        <v>81</v>
      </c>
      <c r="L62" s="85">
        <v>2017</v>
      </c>
      <c r="M62" s="85" t="s">
        <v>387</v>
      </c>
      <c r="N62" s="68" t="s">
        <v>386</v>
      </c>
      <c r="O62" s="85" t="s">
        <v>385</v>
      </c>
      <c r="P62" s="84"/>
      <c r="Q62" s="83" t="s">
        <v>384</v>
      </c>
    </row>
    <row r="63" spans="1:18" ht="15.6" x14ac:dyDescent="0.25">
      <c r="B63" s="81"/>
      <c r="C63" s="81"/>
      <c r="D63" s="82"/>
      <c r="E63" s="82"/>
      <c r="F63" s="82"/>
      <c r="G63" s="82"/>
      <c r="H63" s="82"/>
      <c r="I63" s="82"/>
      <c r="J63" s="82"/>
      <c r="K63" s="81"/>
      <c r="L63" s="81"/>
      <c r="M63" s="81"/>
      <c r="N63" s="81"/>
      <c r="O63" s="81"/>
      <c r="P63" s="81"/>
      <c r="Q63" s="80"/>
    </row>
    <row r="64" spans="1:18" ht="15.6" x14ac:dyDescent="0.25">
      <c r="B64" s="81"/>
      <c r="C64" s="81"/>
      <c r="D64" s="82"/>
      <c r="E64" s="82"/>
      <c r="F64" s="82"/>
      <c r="G64" s="82"/>
      <c r="H64" s="82"/>
      <c r="I64" s="82"/>
      <c r="J64" s="82"/>
      <c r="K64" s="81"/>
      <c r="L64" s="81"/>
      <c r="M64" s="81"/>
      <c r="N64" s="81"/>
      <c r="O64" s="81"/>
      <c r="P64" s="81"/>
      <c r="Q64" s="80"/>
    </row>
  </sheetData>
  <sheetProtection password="CF76" sheet="1" objects="1" scenarios="1"/>
  <autoFilter ref="A8:O52"/>
  <mergeCells count="2">
    <mergeCell ref="E7:I7"/>
    <mergeCell ref="E8:I8"/>
  </mergeCells>
  <printOptions horizontalCentered="1"/>
  <pageMargins left="0.15748031496062992" right="0.15748031496062992" top="0.35433070866141736" bottom="0.15748031496062992" header="0.15748031496062992" footer="0.15748031496062992"/>
  <pageSetup paperSize="9" scale="8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План 2015</vt:lpstr>
      <vt:lpstr>План 2016</vt:lpstr>
      <vt:lpstr>План 2017</vt:lpstr>
      <vt:lpstr>'План 2017'!_Toc385250692</vt:lpstr>
      <vt:lpstr>'План 2015'!Заголовки_для_печати</vt:lpstr>
      <vt:lpstr>'План 2016'!Заголовки_для_печати</vt:lpstr>
      <vt:lpstr>'План 2017'!Заголовки_для_печати</vt:lpstr>
      <vt:lpstr>'План 2015'!Область_печати</vt:lpstr>
      <vt:lpstr>'План 2016'!Область_печати</vt:lpstr>
      <vt:lpstr>'План 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Медведева</dc:creator>
  <cp:lastModifiedBy>Марина Медведева</cp:lastModifiedBy>
  <dcterms:created xsi:type="dcterms:W3CDTF">2015-10-26T12:33:12Z</dcterms:created>
  <dcterms:modified xsi:type="dcterms:W3CDTF">2016-11-01T06:16:23Z</dcterms:modified>
</cp:coreProperties>
</file>