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736" activeTab="0"/>
  </bookViews>
  <sheets>
    <sheet name="Общая" sheetId="1" r:id="rId1"/>
    <sheet name="образование" sheetId="2" r:id="rId2"/>
    <sheet name="допмеры 3" sheetId="3" r:id="rId3"/>
    <sheet name="доступность 4" sheetId="4" r:id="rId4"/>
    <sheet name="ПП (Росляково) 5" sheetId="5" r:id="rId5"/>
    <sheet name="АВЦП 6" sheetId="6" r:id="rId6"/>
  </sheets>
  <definedNames>
    <definedName name="_xlnm.Print_Titles" localSheetId="5">'АВЦП 6'!$4:$6</definedName>
    <definedName name="_xlnm.Print_Titles" localSheetId="2">'допмеры 3'!$4:$6</definedName>
    <definedName name="_xlnm.Print_Titles" localSheetId="3">'доступность 4'!$4:$6</definedName>
    <definedName name="_xlnm.Print_Titles" localSheetId="4">'ПП (Росляково) 5'!$5:$7</definedName>
    <definedName name="_xlnm.Print_Area" localSheetId="5">'АВЦП 6'!$A$1:$M$24</definedName>
  </definedNames>
  <calcPr fullCalcOnLoad="1"/>
</workbook>
</file>

<file path=xl/sharedStrings.xml><?xml version="1.0" encoding="utf-8"?>
<sst xmlns="http://schemas.openxmlformats.org/spreadsheetml/2006/main" count="501" uniqueCount="201">
  <si>
    <t>Приложение</t>
  </si>
  <si>
    <t>отчетный период (6 мес., 9 мес., год)</t>
  </si>
  <si>
    <t>№ п/п</t>
  </si>
  <si>
    <t>Цель, задачи, мероприятия</t>
  </si>
  <si>
    <t>Срок выполнения (квартал,    год)</t>
  </si>
  <si>
    <t>Объемы финансирования, тыс. руб.</t>
  </si>
  <si>
    <t>Процент освоения, % (гр. 6/ гр. 5)</t>
  </si>
  <si>
    <t xml:space="preserve">Показатели (индикаторы) результативности выполнения мероприятий    </t>
  </si>
  <si>
    <t>Исполнители,  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</si>
  <si>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</si>
  <si>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</si>
  <si>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Наименова-ние, ед. измерения</t>
  </si>
  <si>
    <t>План</t>
  </si>
  <si>
    <t>Факт</t>
  </si>
  <si>
    <t>Процент  исполнения, %</t>
  </si>
  <si>
    <t>1.1.</t>
  </si>
  <si>
    <t xml:space="preserve">Всего:        </t>
  </si>
  <si>
    <t xml:space="preserve">в т.ч.:       </t>
  </si>
  <si>
    <t xml:space="preserve">МБ            </t>
  </si>
  <si>
    <t xml:space="preserve">ОБ            </t>
  </si>
  <si>
    <t xml:space="preserve">ФБ            </t>
  </si>
  <si>
    <t xml:space="preserve">ВБ    </t>
  </si>
  <si>
    <t>1.2.</t>
  </si>
  <si>
    <t>Итого по задаче 1</t>
  </si>
  <si>
    <t>2.1.</t>
  </si>
  <si>
    <t>Итого по задаче 2</t>
  </si>
  <si>
    <t>1. Финансовое обеспечение муниципальной программы</t>
  </si>
  <si>
    <t>Источники финансирования</t>
  </si>
  <si>
    <t xml:space="preserve">Всего, в т.ч.:        </t>
  </si>
  <si>
    <t xml:space="preserve">                           наименование подпрограммы/ ВЦП/ АВЦП </t>
  </si>
  <si>
    <t>1.3.</t>
  </si>
  <si>
    <t>МБ</t>
  </si>
  <si>
    <t>2.2.</t>
  </si>
  <si>
    <t xml:space="preserve">Цель: обеспечение доступности и качества дополнительных мер социальной поддержки                                                                            </t>
  </si>
  <si>
    <t>Количество инвалидов, получивших материальную помощь, чел.</t>
  </si>
  <si>
    <t>КСПВООДМ</t>
  </si>
  <si>
    <t>2.3.</t>
  </si>
  <si>
    <t>Количество граждан, которым были предоставлены социально-бытовые услуги, чел.</t>
  </si>
  <si>
    <t>Количество получателей ежемесячной доплаты к государственной (трудовой) пенсии, чел.</t>
  </si>
  <si>
    <t>Количество обращений на возмещение за ритуальные услуги, ед.</t>
  </si>
  <si>
    <t>Источники финансиро-вания</t>
  </si>
  <si>
    <t>Наименование, ед. измерения</t>
  </si>
  <si>
    <t>КО</t>
  </si>
  <si>
    <t>Число детей, над которыми установлен социальный и постинтернатный патронат, чел.</t>
  </si>
  <si>
    <t>Число детей-сирот и детей, оставшихся без попечения родителей, лиц из их числа, которым предоставлена ежемесячная жилищно- коммунальная выплата, чел.</t>
  </si>
  <si>
    <t>2.4.</t>
  </si>
  <si>
    <t>КИО</t>
  </si>
  <si>
    <t>2.5.</t>
  </si>
  <si>
    <t>Доля отремонтированных квартир (жилых помещений), закрепленных за детьми-сиротами и детьми, оставшимися без попечения родителей, от общего запланированного количества, %</t>
  </si>
  <si>
    <t>Организация мероприятий по ремонту квартир (жилых помещений), закрепленных за лицами из числа детей-сирот и детей, оставшихся без попечения родителей</t>
  </si>
  <si>
    <t>Доля отремонтированных квартир (жилых помещений), закрепленных за лицами из числа детей-сирот и детей, оставшихся без попечения родителей, от общего запланированного количества, %</t>
  </si>
  <si>
    <t xml:space="preserve">Всего по программе (подпрограмме), в том числе: </t>
  </si>
  <si>
    <t>2.</t>
  </si>
  <si>
    <t>ОБ</t>
  </si>
  <si>
    <t>ФБ</t>
  </si>
  <si>
    <t>Исполнители, перечень организаций, участвующих в реализации мероприятий</t>
  </si>
  <si>
    <t>Количество получателей единого социального проездного билета, чел.</t>
  </si>
  <si>
    <t>Цель: повышение эффективности реализации прав на меры социальной поддержки отдельных категорий граждан в связи с упразднением поселка городского типа Росляково</t>
  </si>
  <si>
    <t>КЖП</t>
  </si>
  <si>
    <t>1.</t>
  </si>
  <si>
    <t>Количество получателей ежемесячной жилищно-коммунальной выплаты, чел.</t>
  </si>
  <si>
    <t>Задача 2: обеспечение социальных гарантий отдельных категорий граждан</t>
  </si>
  <si>
    <t>Количество граждан, получивших материальную помощь, чел.</t>
  </si>
  <si>
    <t>Количество детей - сирот и детей, оставшихся без попечения родителей, воспитывающихся в приемных семьях, чел.</t>
  </si>
  <si>
    <t xml:space="preserve">Общее количество граждан, получивших дополнительные меры социальной поддержки, чел. </t>
  </si>
  <si>
    <t>Цель: обеспечение развития семейных форм устройства и оказание мер социальной поддержки детям-сиротам и детям, оставшимся без попечения родителей, лицам из их числа</t>
  </si>
  <si>
    <t>Основное мероприятие: развитие семейных форм устройства детей-сирот и детей, оставшихся без попечения родителей</t>
  </si>
  <si>
    <t>Доля детей-сирот и детей, оставшихся без попечения родителей, устроенных в замещающие семьи, от общей численности детей-сирот и детей, оставшихся без попечения родителей, %</t>
  </si>
  <si>
    <t>Количество детей-сирот и детей, оставшихся без попечения родителей, воспитывающихся в семьях опекунов, попечителей, чел.</t>
  </si>
  <si>
    <t>Проведение тренингов, мастер-классов для приемных родителей</t>
  </si>
  <si>
    <t>Не требует финансирования</t>
  </si>
  <si>
    <t>Количество проведенных тренингов, мастер-классов для приемных родителей, ед.</t>
  </si>
  <si>
    <t>Основное мероприятие: обеспечение защиты жилищных и имущественных прав детей-сирот и детей, оставшихся без попечения родителей, лиц из их числа, профилактика социального сиротства</t>
  </si>
  <si>
    <t>Доля детей-сирот, детей, оставшихся без попечения родителей, лиц из их числа, получающих ежемесячную жилищно-коммунальную выплату, от числа имеющих основания для предоставления ежемесячной жилищно-коммунальной выплаты, %</t>
  </si>
  <si>
    <t>Субвенция на реализацию Закона Мурманской области «О патронате»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</si>
  <si>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</si>
  <si>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</si>
  <si>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 сиротами и детьми, оставшимися без попечения родителей, лицами из числа детей-сирот и детей, оставшихся без попечения родителей</t>
  </si>
  <si>
    <t xml:space="preserve">Задача 1:  усиление адресной направленности дополнительных мер социальной поддержки отдельных категорий граждан                                                                </t>
  </si>
  <si>
    <t xml:space="preserve">Расходы на обеспечение деятельности (оказание услуг) подведомственных учреждений, в том числе на предоставление муниципаль
ным бюджетным и автономным учреждениям субсидий
</t>
  </si>
  <si>
    <t xml:space="preserve">Обеспечение социальных гарантий и усиление адресной направленнос
ти дополнитель
ных мер социальной поддержки отдельных категорий граждан
</t>
  </si>
  <si>
    <t xml:space="preserve">Предоставление дополнительного пенсионного обеспечения муниципальным служащим в органах местного самоуправле
ния муниципально
го образования город Мурманск и лицам, замещавшим муниципаль
ные должности в муниципаль
ном образовании город Мурманск
</t>
  </si>
  <si>
    <t xml:space="preserve">Количество граждан, получающих дополнительное пенсионное обеспечение, чел.
</t>
  </si>
  <si>
    <t>Оказание материальной помощи лицам, оказавшимся в трудной жизненной ситуации</t>
  </si>
  <si>
    <t>Оказание материальной помощи инвалидам</t>
  </si>
  <si>
    <t>Организация размещения лиц, вынужденно покинувших территорию Украины, на территории муниципального образования город Мурманск</t>
  </si>
  <si>
    <t>Всего:                                                в т.ч.</t>
  </si>
  <si>
    <t xml:space="preserve">Количество размещенных лиц, чел.
</t>
  </si>
  <si>
    <t>3.</t>
  </si>
  <si>
    <t>Количество получателей льгот, установленных Почетным гражданам города-героя Мурманска и членам их семей, чел.</t>
  </si>
  <si>
    <t>3.1.</t>
  </si>
  <si>
    <t xml:space="preserve">Реализация положения о звании «Почетный гражданин города-героя Мурманска» в части предоставления ежемесячной доплаты к государствен
ной (трудовой) пенсии
</t>
  </si>
  <si>
    <t>3.2.</t>
  </si>
  <si>
    <t xml:space="preserve">Реализация положения о звании «Почетный гражданин города-героя Мурманска» в части предоставления ежегодной единовременной материальной помощи на санаторное лечение и оздоровительные мероприятия
</t>
  </si>
  <si>
    <t>3.3.</t>
  </si>
  <si>
    <t>Реализация положения о звании «Почетный гражданин города-героя Мурманска» в части обеспечения единым социальным проездным билетом</t>
  </si>
  <si>
    <t>3.4.</t>
  </si>
  <si>
    <t xml:space="preserve">Реализация положения о звании «Почетный гражданин города-героя Мурманска» в части возмещения расходов за ритуальные услуги, оказанные специализиро
ванными организациями
</t>
  </si>
  <si>
    <t>Цель: обеспечение реализации мероприятий в сфере предоставления населению города Мурманска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 через эффективное выполнение муниципальных функций</t>
  </si>
  <si>
    <t>Расходы на выплаты по оплате труда работников органов местного самоуправления</t>
  </si>
  <si>
    <t>Количество специалистов, ед.</t>
  </si>
  <si>
    <t>Расходы на обеспечение функций работников органов местного самоуправления</t>
  </si>
  <si>
    <t>Обеспечение выполнения функций, да – 1, нет – 0</t>
  </si>
  <si>
    <t xml:space="preserve">Обеспечение реализации переданных государственных полномочий (да – 1, нет – 0)
</t>
  </si>
  <si>
    <t>Основное мероприятие: эффективное управление в сфере предоставления населению города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</si>
  <si>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Основное мероприятие: реализация прав на меры социальной поддержки отдельных категорий граждан в связи с упразднением поселка городского типа Росляково</t>
  </si>
  <si>
    <t>Количество осуществляемых государственных полномочий, ед.</t>
  </si>
  <si>
    <t>Предоставление информации об оказании государственной услуги по предоставлению ежемесячной денежной выплаты на оплату коммунальных услуг и (или) коммунальных услуг</t>
  </si>
  <si>
    <t>Количество предоставляемых отчетов в Министерство социального развития Мурманской области, ед.</t>
  </si>
  <si>
    <t>Основное мероприятие: обеспечение дополнительных мер социальной поддержки отдельных категорий граждан</t>
  </si>
  <si>
    <t>Всего, в т.ч.: МБ</t>
  </si>
  <si>
    <t>Обеспечение финансирования дополнительных мер социальной поддержки отдельных категорий граждан, да – 1, нет – 0</t>
  </si>
  <si>
    <t xml:space="preserve">Количество трудоустроенных граждан, чел.
</t>
  </si>
  <si>
    <t>Доля совершеннолетних граждан, трудоустроенных за счет средств бюджета муниципального образования город Мурманск, от общего количества зарегистрированных в качестве безработных, %</t>
  </si>
  <si>
    <t>Доля отремонтированных квартир ветеранов ВОв от общего количества стоящих на очереди в КСПВООДМ на проведение ремонтных работ, %</t>
  </si>
  <si>
    <t>Доля граждан, получивших дополнительные меры социальной поддержки, от общего количества обратившихся в КСПВООДМ, %</t>
  </si>
  <si>
    <t>Количество льгот, установленных Почетным гражданам города-героя Мурманска и членам их семей, шт.</t>
  </si>
  <si>
    <t>Основное мероприятие: оказание материальной поддержки отдельным категориям граждан</t>
  </si>
  <si>
    <t>Основное мероприятие: обеспечение реализации льгот лицам, удостоенным звания «Почетный гражданин города-героя Мурманска»</t>
  </si>
  <si>
    <t>Создание условий для реализации мероприятий в сфере предоставления населению города Мурманска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</si>
  <si>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Всего по программе (подпрограмме)</t>
  </si>
  <si>
    <t>2017 год</t>
  </si>
  <si>
    <t>1.4.</t>
  </si>
  <si>
    <t>Организация мероприятий по ремонту квартир ветеранов Великой Отечественной войны</t>
  </si>
  <si>
    <t xml:space="preserve">Количество отремонтированных квартир ветеранов Великой Отечественной войны, ед.
</t>
  </si>
  <si>
    <t xml:space="preserve">Цель: создание безбарьерной среды для инвалидов и других маломобильных групп населений на территории города Мурманска                                                                          </t>
  </si>
  <si>
    <t>Удельный вес транспортных средств, используемых для предоставления услуг населению, соответствующих требованиям по обеспечению их доступности для инвалидов (от общего количества транспортных средств, на которых осуществляются перевозки пассажиров), %</t>
  </si>
  <si>
    <t>Доля образовательных организаций дополнительного образования, в которых создана безбарьерная среда для инклюзивного образования детей-инвалидов, детей с ограниченными возможностями здоровья, в общем количестве образовательных организаций дополнительного образования, %</t>
  </si>
  <si>
    <t>Количество образовательных организаций дополнительного образования, в которых создана безбарьерная среда для инклюзивного образования детей-инвалидов, детей с ограниченными возможностями здоровья, в общем количестве образовательных организаций дополнительного образования, ед.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</si>
  <si>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организаций, %</t>
  </si>
  <si>
    <t>Количество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организаций, ед.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</si>
  <si>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%</t>
  </si>
  <si>
    <t>Количество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ед.</t>
  </si>
  <si>
    <t>Доля мероприятий, в проведении которых задействованы лица с ограниченными возможностями здоровья, в культурно-досуговых учреждениях города Мурманска от общего количества мероприятий, проведенных в культурно-досуговых учреждениях города Мурманска, %</t>
  </si>
  <si>
    <t xml:space="preserve">Основное мероприятие: проведение мероприятий по созданию безбарьерной среды
</t>
  </si>
  <si>
    <t xml:space="preserve">Приобретение подвижного состава специализированного наземного городского транспорта общего пользования
</t>
  </si>
  <si>
    <t xml:space="preserve">Количество приобретенных транспортных средств, ед.
</t>
  </si>
  <si>
    <t xml:space="preserve"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
</t>
  </si>
  <si>
    <t>Всего:</t>
  </si>
  <si>
    <t xml:space="preserve">КСПВООДМ,
МАУ МП «Объединение молодежных центров»
</t>
  </si>
  <si>
    <t>Создание в образовательных учреждениях города Мурманска безбарьерной среды для инклюзивного образования детей-инвалидов, детей с ограниченными возможностями здоровья, да - 1; нет - 0</t>
  </si>
  <si>
    <t>Число детей-сирот и детей, оставшихся без попечения родителей, лиц из их числа, чел.</t>
  </si>
  <si>
    <t>Доля граждан, получивших ежемесячную жилищно-коммунальную выплату, в общем числе граждан, работающих в муниципальных учреждениях на территории района Росляково, обратившихся за получением жилищно-коммунальной выплаты</t>
  </si>
  <si>
    <t xml:space="preserve">КРГХ, АО «Электротранспорт»,  КСПВООДМ,
МАУ МП «Объединение молодежных центров», КО, МБДОУ № 97, МБДОУ № 129, МБОУ ДОД г. Мурманска Первомайский дом детского творчества, ДЮСАШ № 15, МБДОУ № 82, МБДОУ № 130, МБОУ ДОД г. Мурманска Дом детского творчества им. А. Бредова, ДЮСАШ № 15, МБОУ СОШ № 23, МБОУ Гимназия № 5, МБДОУ № 89, МБДОУ № 125, МБОУ ДОД г. Мурманска Дом детского творчества им. А. Торцева, ДЮСАШ № 15, КК, МБОУДО ДХШ, МБОУДО ДМШ № 3, МБУК ДК «Первомайский», МБУК ЦДБ
</t>
  </si>
  <si>
    <t>КРГХ, АО «Электротранспорт»</t>
  </si>
  <si>
    <t xml:space="preserve">Всего, в т.ч.: </t>
  </si>
  <si>
    <t xml:space="preserve">Процент освоения, % (гр. 4/ гр. 3*100%)
</t>
  </si>
  <si>
    <t xml:space="preserve">Кассовый расход, тыс. руб.
</t>
  </si>
  <si>
    <t xml:space="preserve">Единовременная материальная помощь участникам и инвалидам Великой Отечественной войны в связи с празднованием Дня Победы
</t>
  </si>
  <si>
    <t>Количество участников и инвалидов Великой Отечественной войны ВОв, получивших единовременную материальную помощь, чел.</t>
  </si>
  <si>
    <t>Отчет о реализации муниципальной программы "Социальная поддержка" на 2018-2024 годы</t>
  </si>
  <si>
    <t xml:space="preserve">Количество объектов социальной и транспортной инфраструктуры, адаптированных согласно требованиям по обеспечению их доступности для инвалидов и других маломобильных групп населения, ед. </t>
  </si>
  <si>
    <t xml:space="preserve">Количество объектов учреждений молодежной политики, в которых создана безбарьерная среда для инвалидов и других групп населения, ед. </t>
  </si>
  <si>
    <t>Реализация мероприятий, направленных на создание безбарьерной среды для жителей города Мурманска, да – 1, нет - 0</t>
  </si>
  <si>
    <t xml:space="preserve">КО, подведомственные учреждения
</t>
  </si>
  <si>
    <t>КК, учреждения, подведомственные КК</t>
  </si>
  <si>
    <t>Субвенция на содержание ребенка в семье опекуна (попечителя) и приемной семье, а также вознагражде
ние, причитающееся приемному родителю</t>
  </si>
  <si>
    <t>Количество отремонтированных квартир (жилых помещений), закрепленных за детьми-сиротами, детьми, оставшимися без попечения родителей, лицами из их числа, шт.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</si>
  <si>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предоставлению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«О сохранении права на меры социальной поддержки отдельных категорий граждан в связи с упразднением поселка городского типа Росляково»</t>
  </si>
  <si>
    <t>Количество объектов, оснащенных специализированным оборудованием для маломобильных групп населения, ед.</t>
  </si>
  <si>
    <t xml:space="preserve">Создание в учреждениях культуры и дополнительного образования (детских школах искусств (по видам искусств) условий доступности для инвалидов и других маломобильных групп населения, да - 1; нет - 0
</t>
  </si>
  <si>
    <t xml:space="preserve">Количество осуществляемых государственных полномочий, ед.
</t>
  </si>
  <si>
    <t>КРГХ</t>
  </si>
  <si>
    <t>1.5.</t>
  </si>
  <si>
    <t>Субвенция на возмещение расходов по гарантированному перечню услуг по погребению</t>
  </si>
  <si>
    <t>Количество выплат на возмещение стоимости услуг по погребению умерших, ед.</t>
  </si>
  <si>
    <t>Приспособление жилых помещений и (или) общего домового имущества в многоквартирных домах с учетом потребностей инвалидов, в том числе проведение обследований, разработка проектной документации, выполнение инженерных изысканий, проверка достоверности определения сметной стоимости, восстановительные работы</t>
  </si>
  <si>
    <t>Количество фактически приспособленных жилых помещений и (или) общего домового имущества в многоквартирных домах с учетом потребностей инвалидов, ед.</t>
  </si>
  <si>
    <t xml:space="preserve">наименование программы </t>
  </si>
  <si>
    <t>Доля фактически приспособленных жилых помещений и (или) общедомового имущества в многоквартирных домах с учетом потребностей инвалидов от запланированного количества (на соответствующий год), %</t>
  </si>
  <si>
    <t xml:space="preserve">КС, ММКУ УКС
</t>
  </si>
  <si>
    <t>Доля детей-сирот и детей, оставшихся без попечения родителей, охваченных дополнительными мерами социальной поддержки, в соответствии с нормативными правовыми актами Мурманской области, %.</t>
  </si>
  <si>
    <t xml:space="preserve">Количество 
приобретенных жилых помещений детям-сиротам и детям, оставшимся без попечения родителей, лицам из их числа по договорам найма специализирован
ных жилых помещений, ед.
</t>
  </si>
  <si>
    <t xml:space="preserve">Предоставление материальной поддержки отдельным категориям граждан,                                да – 1, 
нет – 0
</t>
  </si>
  <si>
    <t>Количество проведенных обследований, изысканий, проверок достоверности определения сметной стоимости, ед</t>
  </si>
  <si>
    <t>КС, ММКУ "УКС"</t>
  </si>
  <si>
    <t>Инвестиции в основной капитал:  в т.ч.:</t>
  </si>
  <si>
    <t>капитальный ремонт</t>
  </si>
  <si>
    <t>оборудование</t>
  </si>
  <si>
    <t>транспортные средства и т.д.</t>
  </si>
  <si>
    <t>…</t>
  </si>
  <si>
    <t xml:space="preserve">Субвенция на реализацию Закона Мурманской области
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
</t>
  </si>
  <si>
    <t>2019 год</t>
  </si>
  <si>
    <t>КГТР, УКС</t>
  </si>
  <si>
    <t>КС, УКС</t>
  </si>
  <si>
    <t>1.6.</t>
  </si>
  <si>
    <t>Субсидия на возмещение затрат по организации и проведению похорон граждан, погибших в авиационной катастрофе, произошедшей 5 мая 2019 года в аэропорту Шереметьево</t>
  </si>
  <si>
    <t>Количество выплат на возмещение затрат по организации и проведению похорон, ед.</t>
  </si>
  <si>
    <t>Количество получателей ежегодной едино временной материаль ной помощи на санаторное лечение и оздорови тельные мероприятия, чел.</t>
  </si>
  <si>
    <t>Уточненные бюджетные ассигнования на год в соответствии с решением Совета депутатов города Мурманска о бюджете,              тыс. руб.</t>
  </si>
  <si>
    <t>за 2019 год</t>
  </si>
  <si>
    <r>
      <t xml:space="preserve">2. Отчет о реализации подпрограммы </t>
    </r>
    <r>
      <rPr>
        <b/>
        <u val="single"/>
        <sz val="14"/>
        <color indexed="8"/>
        <rFont val="Times New Roman"/>
        <family val="1"/>
      </rPr>
      <t>"Оказание мер социальной поддержки детям-сиротам и детям, оставшимся без попечения родителей, лицам из их числа" на 2018 - 2024 годы за 2019 год</t>
    </r>
  </si>
  <si>
    <r>
      <t xml:space="preserve">3. Отчет о реализации подпрограммы </t>
    </r>
    <r>
      <rPr>
        <b/>
        <u val="single"/>
        <sz val="12"/>
        <color indexed="8"/>
        <rFont val="Times New Roman"/>
        <family val="1"/>
      </rPr>
      <t>"Дополнительные меры социальной поддержки отдельных категорий граждан" на 2018-2024 годы за 2019 год</t>
    </r>
  </si>
  <si>
    <r>
      <t xml:space="preserve">4. Отчет о реализации подпрограммы </t>
    </r>
    <r>
      <rPr>
        <b/>
        <u val="single"/>
        <sz val="12"/>
        <color indexed="8"/>
        <rFont val="Times New Roman"/>
        <family val="1"/>
      </rPr>
      <t>«Создание доступной среды для инвалидов и других маломобильных групп населения на территории города Мурманска» на 2018 - 2024 годы за 2019 год</t>
    </r>
  </si>
  <si>
    <t>Количество выполняемых функций, ед.</t>
  </si>
  <si>
    <t>Приобретение оборудования и технических средств адаптации для оснащения учреждений молодежной политики, да – 1, нет - 0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</si>
  <si>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</si>
  <si>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Количество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обеспеченных одеждой, обувью, мягким инвентарем, оборудованием и единовременным денежным пособием, чел.</t>
  </si>
  <si>
    <t xml:space="preserve">Обеспечение жилыми помещениями детей-сирот и детей, оставшихся без попечения родителей, лиц из их числа по договорам найма, да-1; нет -0 </t>
  </si>
  <si>
    <r>
      <t xml:space="preserve">5. Отчет о реализации подпрограммы </t>
    </r>
    <r>
      <rPr>
        <b/>
        <u val="single"/>
        <sz val="12"/>
        <color indexed="8"/>
        <rFont val="Times New Roman"/>
        <family val="1"/>
      </rPr>
      <t>"Социальная поддержка отдельных категорий граждан жилого района Росляково"на 2018-2024 годы за 2019 год</t>
    </r>
  </si>
  <si>
    <t xml:space="preserve">6. Отчет о реализации аналитической ведомственной целевой программы «Обеспечение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Мурманска» на 2018 - 2024 годы за 2019 год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</si>
</sst>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;[Red]0.00"/>
    <numFmt numFmtId="180" formatCode="#,##0.0_р_.;[Red]\-#,##0.0_р_."/>
    <numFmt numFmtId="181" formatCode="#,##0.0_ ;[Red]\-#,##0.0\ "/>
    <numFmt numFmtId="182" formatCode="#,##0.000_р_.;[Red]\-#,##0.000_р_."/>
    <numFmt numFmtId="183" formatCode="#,##0.0000_р_.;[Red]\-#,##0.0000_р_."/>
    <numFmt numFmtId="184" formatCode="#,##0.00000_р_.;[Red]\-#,##0.00000_р_."/>
    <numFmt numFmtId="185" formatCode="#,##0.000000_р_.;[Red]\-#,##0.000000_р_."/>
    <numFmt numFmtId="186" formatCode="#,##0.0000000_р_.;[Red]\-#,##0.0000000_р_."/>
    <numFmt numFmtId="187" formatCode="#,##0.00000000_р_.;[Red]\-#,##0.00000000_р_."/>
    <numFmt numFmtId="188" formatCode="_-* #,##0.0_р_._-;\-* #,##0.0_р_._-;_-* &quot;-&quot;??_р_._-;_-@_-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0"/>
    <numFmt numFmtId="197" formatCode="#,##0.0\ 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9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172" fontId="49" fillId="0" borderId="10" xfId="0" applyNumberFormat="1" applyFont="1" applyBorder="1" applyAlignment="1">
      <alignment vertical="top" wrapText="1"/>
    </xf>
    <xf numFmtId="173" fontId="49" fillId="0" borderId="11" xfId="0" applyNumberFormat="1" applyFont="1" applyBorder="1" applyAlignment="1">
      <alignment vertical="top" wrapText="1"/>
    </xf>
    <xf numFmtId="173" fontId="49" fillId="0" borderId="10" xfId="0" applyNumberFormat="1" applyFont="1" applyBorder="1" applyAlignment="1">
      <alignment vertical="top" wrapText="1"/>
    </xf>
    <xf numFmtId="173" fontId="49" fillId="0" borderId="12" xfId="0" applyNumberFormat="1" applyFont="1" applyBorder="1" applyAlignment="1">
      <alignment vertical="top" wrapText="1"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172" fontId="49" fillId="0" borderId="10" xfId="0" applyNumberFormat="1" applyFont="1" applyBorder="1" applyAlignment="1">
      <alignment horizontal="right" vertical="top" wrapText="1"/>
    </xf>
    <xf numFmtId="0" fontId="49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173" fontId="49" fillId="0" borderId="14" xfId="0" applyNumberFormat="1" applyFont="1" applyBorder="1" applyAlignment="1">
      <alignment vertical="top" wrapText="1"/>
    </xf>
    <xf numFmtId="173" fontId="49" fillId="0" borderId="16" xfId="0" applyNumberFormat="1" applyFont="1" applyBorder="1" applyAlignment="1">
      <alignment vertical="top" wrapText="1"/>
    </xf>
    <xf numFmtId="173" fontId="49" fillId="0" borderId="17" xfId="0" applyNumberFormat="1" applyFont="1" applyBorder="1" applyAlignment="1">
      <alignment vertical="top" wrapText="1"/>
    </xf>
    <xf numFmtId="173" fontId="49" fillId="0" borderId="18" xfId="0" applyNumberFormat="1" applyFont="1" applyBorder="1" applyAlignment="1">
      <alignment vertical="top" wrapText="1"/>
    </xf>
    <xf numFmtId="0" fontId="49" fillId="0" borderId="0" xfId="0" applyFont="1" applyFill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173" fontId="49" fillId="0" borderId="13" xfId="0" applyNumberFormat="1" applyFont="1" applyBorder="1" applyAlignment="1">
      <alignment/>
    </xf>
    <xf numFmtId="173" fontId="49" fillId="0" borderId="19" xfId="0" applyNumberFormat="1" applyFont="1" applyBorder="1" applyAlignment="1">
      <alignment vertical="top" wrapText="1"/>
    </xf>
    <xf numFmtId="173" fontId="49" fillId="0" borderId="20" xfId="0" applyNumberFormat="1" applyFont="1" applyBorder="1" applyAlignment="1">
      <alignment vertical="top" wrapText="1"/>
    </xf>
    <xf numFmtId="173" fontId="49" fillId="0" borderId="15" xfId="0" applyNumberFormat="1" applyFont="1" applyBorder="1" applyAlignment="1">
      <alignment vertical="top"/>
    </xf>
    <xf numFmtId="173" fontId="49" fillId="0" borderId="21" xfId="0" applyNumberFormat="1" applyFont="1" applyBorder="1" applyAlignment="1">
      <alignment vertical="top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left" vertical="center"/>
    </xf>
    <xf numFmtId="172" fontId="48" fillId="0" borderId="0" xfId="0" applyNumberFormat="1" applyFont="1" applyAlignment="1">
      <alignment horizontal="center" vertical="center"/>
    </xf>
    <xf numFmtId="0" fontId="51" fillId="0" borderId="10" xfId="0" applyFont="1" applyBorder="1" applyAlignment="1">
      <alignment vertical="top" wrapText="1"/>
    </xf>
    <xf numFmtId="16" fontId="49" fillId="0" borderId="10" xfId="0" applyNumberFormat="1" applyFont="1" applyBorder="1" applyAlignment="1">
      <alignment horizontal="center" vertical="top" wrapText="1"/>
    </xf>
    <xf numFmtId="173" fontId="49" fillId="0" borderId="10" xfId="0" applyNumberFormat="1" applyFont="1" applyBorder="1" applyAlignment="1">
      <alignment vertical="top"/>
    </xf>
    <xf numFmtId="173" fontId="49" fillId="0" borderId="22" xfId="0" applyNumberFormat="1" applyFont="1" applyBorder="1" applyAlignment="1">
      <alignment vertical="top" wrapText="1"/>
    </xf>
    <xf numFmtId="173" fontId="49" fillId="0" borderId="18" xfId="0" applyNumberFormat="1" applyFont="1" applyBorder="1" applyAlignment="1">
      <alignment vertical="top"/>
    </xf>
    <xf numFmtId="173" fontId="49" fillId="0" borderId="23" xfId="0" applyNumberFormat="1" applyFont="1" applyBorder="1" applyAlignment="1">
      <alignment vertical="top" wrapText="1"/>
    </xf>
    <xf numFmtId="0" fontId="48" fillId="0" borderId="13" xfId="0" applyFont="1" applyFill="1" applyBorder="1" applyAlignment="1">
      <alignment vertical="top" wrapText="1"/>
    </xf>
    <xf numFmtId="173" fontId="0" fillId="0" borderId="0" xfId="0" applyNumberFormat="1" applyFill="1" applyAlignment="1">
      <alignment/>
    </xf>
    <xf numFmtId="173" fontId="48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73" fontId="49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172" fontId="48" fillId="0" borderId="22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173" fontId="49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80" fontId="48" fillId="0" borderId="10" xfId="0" applyNumberFormat="1" applyFont="1" applyFill="1" applyBorder="1" applyAlignment="1">
      <alignment horizontal="center" vertical="top" wrapText="1"/>
    </xf>
    <xf numFmtId="38" fontId="48" fillId="0" borderId="10" xfId="0" applyNumberFormat="1" applyFont="1" applyFill="1" applyBorder="1" applyAlignment="1">
      <alignment horizontal="center" vertical="top" wrapText="1"/>
    </xf>
    <xf numFmtId="180" fontId="4" fillId="0" borderId="14" xfId="0" applyNumberFormat="1" applyFont="1" applyFill="1" applyBorder="1" applyAlignment="1">
      <alignment horizontal="center" vertical="top" wrapText="1"/>
    </xf>
    <xf numFmtId="180" fontId="48" fillId="0" borderId="16" xfId="0" applyNumberFormat="1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top" wrapText="1"/>
    </xf>
    <xf numFmtId="180" fontId="48" fillId="0" borderId="17" xfId="0" applyNumberFormat="1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vertical="top" wrapText="1"/>
    </xf>
    <xf numFmtId="180" fontId="48" fillId="0" borderId="18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Fill="1" applyAlignment="1">
      <alignment horizontal="center"/>
    </xf>
    <xf numFmtId="180" fontId="0" fillId="0" borderId="0" xfId="0" applyNumberFormat="1" applyFill="1" applyAlignment="1">
      <alignment/>
    </xf>
    <xf numFmtId="173" fontId="49" fillId="33" borderId="11" xfId="0" applyNumberFormat="1" applyFont="1" applyFill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173" fontId="48" fillId="0" borderId="10" xfId="0" applyNumberFormat="1" applyFont="1" applyFill="1" applyBorder="1" applyAlignment="1">
      <alignment horizontal="right" vertical="top" wrapText="1"/>
    </xf>
    <xf numFmtId="172" fontId="48" fillId="0" borderId="10" xfId="0" applyNumberFormat="1" applyFont="1" applyFill="1" applyBorder="1" applyAlignment="1">
      <alignment horizontal="right" vertical="top" wrapText="1"/>
    </xf>
    <xf numFmtId="173" fontId="48" fillId="0" borderId="11" xfId="0" applyNumberFormat="1" applyFont="1" applyFill="1" applyBorder="1" applyAlignment="1">
      <alignment vertical="top" wrapText="1"/>
    </xf>
    <xf numFmtId="172" fontId="48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80" fontId="53" fillId="0" borderId="14" xfId="0" applyNumberFormat="1" applyFont="1" applyFill="1" applyBorder="1" applyAlignment="1">
      <alignment horizontal="center" vertical="top" wrapText="1"/>
    </xf>
    <xf numFmtId="173" fontId="48" fillId="0" borderId="0" xfId="0" applyNumberFormat="1" applyFont="1" applyFill="1" applyBorder="1" applyAlignment="1">
      <alignment horizontal="center" vertical="center"/>
    </xf>
    <xf numFmtId="173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173" fontId="49" fillId="0" borderId="0" xfId="0" applyNumberFormat="1" applyFont="1" applyFill="1" applyBorder="1" applyAlignment="1">
      <alignment/>
    </xf>
    <xf numFmtId="0" fontId="51" fillId="0" borderId="16" xfId="0" applyFont="1" applyFill="1" applyBorder="1" applyAlignment="1">
      <alignment vertical="top" wrapText="1"/>
    </xf>
    <xf numFmtId="0" fontId="48" fillId="0" borderId="16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4" fontId="49" fillId="0" borderId="10" xfId="0" applyNumberFormat="1" applyFont="1" applyFill="1" applyBorder="1" applyAlignment="1">
      <alignment horizontal="right" vertical="top" wrapText="1"/>
    </xf>
    <xf numFmtId="172" fontId="49" fillId="0" borderId="19" xfId="0" applyNumberFormat="1" applyFont="1" applyFill="1" applyBorder="1" applyAlignment="1">
      <alignment vertical="top" wrapText="1"/>
    </xf>
    <xf numFmtId="4" fontId="49" fillId="0" borderId="13" xfId="0" applyNumberFormat="1" applyFont="1" applyFill="1" applyBorder="1" applyAlignment="1">
      <alignment horizontal="right" vertical="top" wrapText="1"/>
    </xf>
    <xf numFmtId="172" fontId="49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3" fontId="49" fillId="0" borderId="11" xfId="0" applyNumberFormat="1" applyFont="1" applyFill="1" applyBorder="1" applyAlignment="1">
      <alignment vertical="top" wrapText="1"/>
    </xf>
    <xf numFmtId="173" fontId="49" fillId="0" borderId="12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 horizontal="center"/>
    </xf>
    <xf numFmtId="173" fontId="49" fillId="0" borderId="0" xfId="0" applyNumberFormat="1" applyFont="1" applyFill="1" applyBorder="1" applyAlignment="1">
      <alignment vertical="top" wrapText="1"/>
    </xf>
    <xf numFmtId="0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left" vertical="top" wrapText="1"/>
    </xf>
    <xf numFmtId="0" fontId="48" fillId="0" borderId="18" xfId="0" applyFont="1" applyFill="1" applyBorder="1" applyAlignment="1">
      <alignment horizontal="left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172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172" fontId="49" fillId="0" borderId="10" xfId="0" applyNumberFormat="1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16" fontId="49" fillId="0" borderId="10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16" fontId="49" fillId="0" borderId="16" xfId="0" applyNumberFormat="1" applyFont="1" applyFill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16" fontId="49" fillId="0" borderId="17" xfId="0" applyNumberFormat="1" applyFont="1" applyBorder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173" fontId="48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172" fontId="49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center" vertical="top" wrapText="1"/>
    </xf>
    <xf numFmtId="172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right" vertical="top" wrapText="1"/>
    </xf>
    <xf numFmtId="0" fontId="51" fillId="0" borderId="17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vertical="top" wrapText="1"/>
    </xf>
    <xf numFmtId="0" fontId="49" fillId="0" borderId="19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right" vertical="top" wrapText="1"/>
    </xf>
    <xf numFmtId="172" fontId="49" fillId="0" borderId="13" xfId="0" applyNumberFormat="1" applyFont="1" applyFill="1" applyBorder="1" applyAlignment="1">
      <alignment vertical="top"/>
    </xf>
    <xf numFmtId="172" fontId="49" fillId="0" borderId="16" xfId="0" applyNumberFormat="1" applyFont="1" applyFill="1" applyBorder="1" applyAlignment="1">
      <alignment vertical="top" wrapText="1"/>
    </xf>
    <xf numFmtId="172" fontId="49" fillId="0" borderId="14" xfId="0" applyNumberFormat="1" applyFont="1" applyFill="1" applyBorder="1" applyAlignment="1">
      <alignment vertical="top" wrapText="1"/>
    </xf>
    <xf numFmtId="172" fontId="49" fillId="0" borderId="17" xfId="0" applyNumberFormat="1" applyFont="1" applyFill="1" applyBorder="1" applyAlignment="1">
      <alignment vertical="top" wrapText="1"/>
    </xf>
    <xf numFmtId="0" fontId="49" fillId="0" borderId="15" xfId="0" applyFont="1" applyFill="1" applyBorder="1" applyAlignment="1">
      <alignment vertical="top" wrapText="1"/>
    </xf>
    <xf numFmtId="172" fontId="49" fillId="0" borderId="15" xfId="0" applyNumberFormat="1" applyFont="1" applyFill="1" applyBorder="1" applyAlignment="1">
      <alignment vertical="top"/>
    </xf>
    <xf numFmtId="172" fontId="49" fillId="0" borderId="18" xfId="0" applyNumberFormat="1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 wrapText="1"/>
    </xf>
    <xf numFmtId="180" fontId="49" fillId="0" borderId="13" xfId="0" applyNumberFormat="1" applyFont="1" applyFill="1" applyBorder="1" applyAlignment="1">
      <alignment horizontal="right" vertical="top" wrapText="1"/>
    </xf>
    <xf numFmtId="180" fontId="49" fillId="0" borderId="16" xfId="0" applyNumberFormat="1" applyFont="1" applyFill="1" applyBorder="1" applyAlignment="1">
      <alignment horizontal="right" vertical="top" wrapText="1"/>
    </xf>
    <xf numFmtId="180" fontId="49" fillId="0" borderId="14" xfId="0" applyNumberFormat="1" applyFont="1" applyFill="1" applyBorder="1" applyAlignment="1">
      <alignment horizontal="right" vertical="top" wrapText="1"/>
    </xf>
    <xf numFmtId="180" fontId="49" fillId="0" borderId="18" xfId="0" applyNumberFormat="1" applyFont="1" applyFill="1" applyBorder="1" applyAlignment="1">
      <alignment horizontal="right" vertical="top" wrapText="1"/>
    </xf>
    <xf numFmtId="180" fontId="49" fillId="0" borderId="10" xfId="0" applyNumberFormat="1" applyFont="1" applyFill="1" applyBorder="1" applyAlignment="1">
      <alignment horizontal="right" vertical="top" wrapText="1"/>
    </xf>
    <xf numFmtId="180" fontId="49" fillId="0" borderId="10" xfId="0" applyNumberFormat="1" applyFont="1" applyFill="1" applyBorder="1" applyAlignment="1">
      <alignment vertical="top" wrapText="1"/>
    </xf>
    <xf numFmtId="0" fontId="51" fillId="0" borderId="10" xfId="54" applyFont="1" applyFill="1" applyBorder="1" applyAlignment="1">
      <alignment horizontal="left" vertical="top" wrapText="1"/>
      <protection/>
    </xf>
    <xf numFmtId="0" fontId="3" fillId="0" borderId="10" xfId="54" applyNumberFormat="1" applyFont="1" applyFill="1" applyBorder="1" applyAlignment="1">
      <alignment horizontal="right" vertical="top" wrapText="1"/>
      <protection/>
    </xf>
    <xf numFmtId="0" fontId="48" fillId="0" borderId="10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180" fontId="48" fillId="0" borderId="13" xfId="0" applyNumberFormat="1" applyFont="1" applyFill="1" applyBorder="1" applyAlignment="1">
      <alignment horizontal="center" vertical="top" wrapText="1"/>
    </xf>
    <xf numFmtId="180" fontId="48" fillId="0" borderId="14" xfId="0" applyNumberFormat="1" applyFont="1" applyFill="1" applyBorder="1" applyAlignment="1">
      <alignment horizontal="center" vertical="top" wrapText="1"/>
    </xf>
    <xf numFmtId="180" fontId="48" fillId="0" borderId="15" xfId="0" applyNumberFormat="1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center" vertical="top" wrapText="1"/>
    </xf>
    <xf numFmtId="172" fontId="48" fillId="0" borderId="16" xfId="0" applyNumberFormat="1" applyFont="1" applyFill="1" applyBorder="1" applyAlignment="1">
      <alignment horizontal="center" vertical="top" wrapText="1"/>
    </xf>
    <xf numFmtId="172" fontId="48" fillId="0" borderId="17" xfId="0" applyNumberFormat="1" applyFont="1" applyFill="1" applyBorder="1" applyAlignment="1">
      <alignment horizontal="center" vertical="top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horizontal="left" vertical="top" wrapText="1"/>
    </xf>
    <xf numFmtId="0" fontId="48" fillId="0" borderId="20" xfId="0" applyFont="1" applyFill="1" applyBorder="1" applyAlignment="1">
      <alignment horizontal="left" vertical="top" wrapText="1"/>
    </xf>
    <xf numFmtId="0" fontId="48" fillId="0" borderId="21" xfId="0" applyFont="1" applyFill="1" applyBorder="1" applyAlignment="1">
      <alignment horizontal="left" vertical="top" wrapText="1"/>
    </xf>
    <xf numFmtId="172" fontId="48" fillId="0" borderId="16" xfId="0" applyNumberFormat="1" applyFont="1" applyFill="1" applyBorder="1" applyAlignment="1">
      <alignment horizontal="center" vertical="top" wrapText="1"/>
    </xf>
    <xf numFmtId="172" fontId="48" fillId="0" borderId="18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left" vertical="top" wrapText="1"/>
    </xf>
    <xf numFmtId="0" fontId="48" fillId="0" borderId="18" xfId="0" applyFont="1" applyFill="1" applyBorder="1" applyAlignment="1">
      <alignment horizontal="left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180" fontId="48" fillId="0" borderId="13" xfId="0" applyNumberFormat="1" applyFont="1" applyFill="1" applyBorder="1" applyAlignment="1">
      <alignment horizontal="center" vertical="top" wrapText="1"/>
    </xf>
    <xf numFmtId="180" fontId="48" fillId="0" borderId="24" xfId="0" applyNumberFormat="1" applyFont="1" applyFill="1" applyBorder="1" applyAlignment="1">
      <alignment horizontal="center" vertical="top" wrapText="1"/>
    </xf>
    <xf numFmtId="180" fontId="48" fillId="0" borderId="19" xfId="0" applyNumberFormat="1" applyFont="1" applyFill="1" applyBorder="1" applyAlignment="1">
      <alignment horizontal="center" vertical="top" wrapText="1"/>
    </xf>
    <xf numFmtId="180" fontId="48" fillId="0" borderId="14" xfId="0" applyNumberFormat="1" applyFont="1" applyFill="1" applyBorder="1" applyAlignment="1">
      <alignment horizontal="center" vertical="top" wrapText="1"/>
    </xf>
    <xf numFmtId="180" fontId="48" fillId="0" borderId="0" xfId="0" applyNumberFormat="1" applyFont="1" applyFill="1" applyBorder="1" applyAlignment="1">
      <alignment horizontal="center" vertical="top" wrapText="1"/>
    </xf>
    <xf numFmtId="180" fontId="48" fillId="0" borderId="20" xfId="0" applyNumberFormat="1" applyFont="1" applyFill="1" applyBorder="1" applyAlignment="1">
      <alignment horizontal="center" vertical="top" wrapText="1"/>
    </xf>
    <xf numFmtId="180" fontId="48" fillId="0" borderId="15" xfId="0" applyNumberFormat="1" applyFont="1" applyFill="1" applyBorder="1" applyAlignment="1">
      <alignment horizontal="center" vertical="top" wrapText="1"/>
    </xf>
    <xf numFmtId="180" fontId="48" fillId="0" borderId="23" xfId="0" applyNumberFormat="1" applyFont="1" applyFill="1" applyBorder="1" applyAlignment="1">
      <alignment horizontal="center" vertical="top" wrapText="1"/>
    </xf>
    <xf numFmtId="180" fontId="48" fillId="0" borderId="21" xfId="0" applyNumberFormat="1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center" vertical="top" wrapText="1"/>
    </xf>
    <xf numFmtId="172" fontId="48" fillId="0" borderId="17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/>
    </xf>
    <xf numFmtId="0" fontId="48" fillId="0" borderId="13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24" xfId="0" applyFont="1" applyFill="1" applyBorder="1" applyAlignment="1">
      <alignment horizontal="left" vertical="top" wrapText="1"/>
    </xf>
    <xf numFmtId="0" fontId="48" fillId="0" borderId="15" xfId="0" applyFont="1" applyFill="1" applyBorder="1" applyAlignment="1">
      <alignment horizontal="left" vertical="top" wrapText="1"/>
    </xf>
    <xf numFmtId="0" fontId="48" fillId="0" borderId="2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top" wrapText="1"/>
    </xf>
    <xf numFmtId="16" fontId="49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172" fontId="49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center" vertical="top" wrapText="1"/>
    </xf>
    <xf numFmtId="172" fontId="49" fillId="0" borderId="10" xfId="0" applyNumberFormat="1" applyFont="1" applyFill="1" applyBorder="1" applyAlignment="1">
      <alignment horizontal="right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righ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right" vertical="top" wrapText="1"/>
    </xf>
    <xf numFmtId="0" fontId="49" fillId="0" borderId="18" xfId="0" applyFont="1" applyFill="1" applyBorder="1" applyAlignment="1">
      <alignment horizontal="right" vertical="top" wrapText="1"/>
    </xf>
    <xf numFmtId="172" fontId="49" fillId="0" borderId="16" xfId="0" applyNumberFormat="1" applyFont="1" applyFill="1" applyBorder="1" applyAlignment="1">
      <alignment horizontal="right" vertical="top" wrapText="1"/>
    </xf>
    <xf numFmtId="172" fontId="49" fillId="0" borderId="18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172" fontId="49" fillId="0" borderId="16" xfId="0" applyNumberFormat="1" applyFont="1" applyFill="1" applyBorder="1" applyAlignment="1">
      <alignment horizontal="center" vertical="top" wrapText="1"/>
    </xf>
    <xf numFmtId="172" fontId="49" fillId="0" borderId="17" xfId="0" applyNumberFormat="1" applyFont="1" applyFill="1" applyBorder="1" applyAlignment="1">
      <alignment horizontal="center" vertical="top" wrapText="1"/>
    </xf>
    <xf numFmtId="172" fontId="49" fillId="0" borderId="18" xfId="0" applyNumberFormat="1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180" fontId="49" fillId="0" borderId="16" xfId="0" applyNumberFormat="1" applyFont="1" applyFill="1" applyBorder="1" applyAlignment="1">
      <alignment horizontal="right" vertical="top" wrapText="1"/>
    </xf>
    <xf numFmtId="180" fontId="49" fillId="0" borderId="18" xfId="0" applyNumberFormat="1" applyFont="1" applyFill="1" applyBorder="1" applyAlignment="1">
      <alignment horizontal="right" vertical="top" wrapText="1"/>
    </xf>
    <xf numFmtId="0" fontId="51" fillId="0" borderId="17" xfId="0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top" wrapText="1"/>
    </xf>
    <xf numFmtId="172" fontId="49" fillId="0" borderId="17" xfId="0" applyNumberFormat="1" applyFont="1" applyFill="1" applyBorder="1" applyAlignment="1">
      <alignment horizontal="right" vertical="top" wrapText="1"/>
    </xf>
    <xf numFmtId="0" fontId="49" fillId="0" borderId="17" xfId="0" applyFont="1" applyFill="1" applyBorder="1" applyAlignment="1">
      <alignment horizontal="right" vertical="top" wrapText="1"/>
    </xf>
    <xf numFmtId="0" fontId="49" fillId="0" borderId="16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16" fontId="49" fillId="0" borderId="16" xfId="0" applyNumberFormat="1" applyFont="1" applyFill="1" applyBorder="1" applyAlignment="1">
      <alignment horizontal="center" vertical="top" wrapText="1"/>
    </xf>
    <xf numFmtId="16" fontId="49" fillId="0" borderId="17" xfId="0" applyNumberFormat="1" applyFont="1" applyFill="1" applyBorder="1" applyAlignment="1">
      <alignment horizontal="center" vertical="top" wrapText="1"/>
    </xf>
    <xf numFmtId="16" fontId="49" fillId="0" borderId="18" xfId="0" applyNumberFormat="1" applyFont="1" applyFill="1" applyBorder="1" applyAlignment="1">
      <alignment horizontal="center" vertical="top" wrapText="1"/>
    </xf>
    <xf numFmtId="172" fontId="49" fillId="0" borderId="16" xfId="0" applyNumberFormat="1" applyFont="1" applyFill="1" applyBorder="1" applyAlignment="1">
      <alignment vertical="top" wrapText="1"/>
    </xf>
    <xf numFmtId="172" fontId="49" fillId="0" borderId="18" xfId="0" applyNumberFormat="1" applyFont="1" applyFill="1" applyBorder="1" applyAlignment="1">
      <alignment vertical="top" wrapText="1"/>
    </xf>
    <xf numFmtId="0" fontId="49" fillId="0" borderId="24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left" vertical="top" wrapText="1"/>
    </xf>
    <xf numFmtId="172" fontId="49" fillId="0" borderId="16" xfId="0" applyNumberFormat="1" applyFont="1" applyBorder="1" applyAlignment="1">
      <alignment horizontal="right" vertical="top" wrapText="1"/>
    </xf>
    <xf numFmtId="172" fontId="49" fillId="0" borderId="17" xfId="0" applyNumberFormat="1" applyFont="1" applyBorder="1" applyAlignment="1">
      <alignment horizontal="right" vertical="top" wrapText="1"/>
    </xf>
    <xf numFmtId="172" fontId="49" fillId="0" borderId="18" xfId="0" applyNumberFormat="1" applyFont="1" applyBorder="1" applyAlignment="1">
      <alignment horizontal="right" vertical="top" wrapText="1"/>
    </xf>
    <xf numFmtId="16" fontId="49" fillId="0" borderId="16" xfId="0" applyNumberFormat="1" applyFont="1" applyBorder="1" applyAlignment="1">
      <alignment horizontal="center" vertical="top" wrapText="1"/>
    </xf>
    <xf numFmtId="16" fontId="49" fillId="0" borderId="17" xfId="0" applyNumberFormat="1" applyFont="1" applyBorder="1" applyAlignment="1">
      <alignment horizontal="center" vertical="top" wrapText="1"/>
    </xf>
    <xf numFmtId="16" fontId="49" fillId="0" borderId="18" xfId="0" applyNumberFormat="1" applyFont="1" applyBorder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right" vertical="top" wrapText="1"/>
    </xf>
    <xf numFmtId="0" fontId="49" fillId="0" borderId="17" xfId="0" applyFont="1" applyBorder="1" applyAlignment="1">
      <alignment horizontal="right" vertical="top" wrapText="1"/>
    </xf>
    <xf numFmtId="0" fontId="49" fillId="0" borderId="18" xfId="0" applyFont="1" applyBorder="1" applyAlignment="1">
      <alignment horizontal="right" vertical="top" wrapText="1"/>
    </xf>
    <xf numFmtId="0" fontId="50" fillId="0" borderId="0" xfId="0" applyFont="1" applyAlignment="1">
      <alignment horizontal="left" vertical="center" wrapText="1"/>
    </xf>
    <xf numFmtId="0" fontId="49" fillId="0" borderId="13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173" fontId="48" fillId="0" borderId="10" xfId="0" applyNumberFormat="1" applyFont="1" applyFill="1" applyBorder="1" applyAlignment="1">
      <alignment vertical="top" wrapText="1"/>
    </xf>
    <xf numFmtId="0" fontId="48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horizontal="left" vertical="top" wrapText="1"/>
    </xf>
    <xf numFmtId="173" fontId="48" fillId="0" borderId="16" xfId="0" applyNumberFormat="1" applyFont="1" applyFill="1" applyBorder="1" applyAlignment="1">
      <alignment horizontal="center" vertical="top" wrapText="1"/>
    </xf>
    <xf numFmtId="173" fontId="48" fillId="0" borderId="17" xfId="0" applyNumberFormat="1" applyFont="1" applyFill="1" applyBorder="1" applyAlignment="1">
      <alignment horizontal="center" vertical="top" wrapText="1"/>
    </xf>
    <xf numFmtId="173" fontId="48" fillId="0" borderId="18" xfId="0" applyNumberFormat="1" applyFont="1" applyFill="1" applyBorder="1" applyAlignment="1">
      <alignment horizontal="center" vertical="top" wrapText="1"/>
    </xf>
    <xf numFmtId="173" fontId="48" fillId="0" borderId="13" xfId="0" applyNumberFormat="1" applyFont="1" applyFill="1" applyBorder="1" applyAlignment="1">
      <alignment horizontal="center" vertical="top" wrapText="1"/>
    </xf>
    <xf numFmtId="173" fontId="48" fillId="0" borderId="14" xfId="0" applyNumberFormat="1" applyFont="1" applyFill="1" applyBorder="1" applyAlignment="1">
      <alignment horizontal="center" vertical="top" wrapText="1"/>
    </xf>
    <xf numFmtId="173" fontId="48" fillId="0" borderId="15" xfId="0" applyNumberFormat="1" applyFont="1" applyFill="1" applyBorder="1" applyAlignment="1">
      <alignment horizontal="center" vertical="top" wrapText="1"/>
    </xf>
    <xf numFmtId="16" fontId="48" fillId="0" borderId="16" xfId="0" applyNumberFormat="1" applyFont="1" applyFill="1" applyBorder="1" applyAlignment="1">
      <alignment horizontal="center" vertical="top" wrapText="1"/>
    </xf>
    <xf numFmtId="16" fontId="48" fillId="0" borderId="17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22" xfId="0" applyFont="1" applyFill="1" applyBorder="1" applyAlignment="1">
      <alignment horizontal="left" vertical="top" wrapText="1"/>
    </xf>
    <xf numFmtId="16" fontId="48" fillId="0" borderId="18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22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1"/>
  <sheetViews>
    <sheetView tabSelected="1" zoomScale="86" zoomScaleNormal="86" zoomScalePageLayoutView="0" workbookViewId="0" topLeftCell="A1">
      <selection activeCell="A10" sqref="A10:F17"/>
    </sheetView>
  </sheetViews>
  <sheetFormatPr defaultColWidth="9.140625" defaultRowHeight="15"/>
  <cols>
    <col min="1" max="1" width="6.421875" style="6" customWidth="1"/>
    <col min="2" max="2" width="3.421875" style="6" customWidth="1"/>
    <col min="3" max="3" width="24.7109375" style="6" customWidth="1"/>
    <col min="4" max="4" width="29.421875" style="6" customWidth="1"/>
    <col min="5" max="5" width="12.140625" style="6" customWidth="1"/>
    <col min="6" max="6" width="22.00390625" style="6" customWidth="1"/>
    <col min="7" max="7" width="9.140625" style="6" customWidth="1"/>
    <col min="8" max="8" width="11.8515625" style="16" customWidth="1"/>
    <col min="9" max="9" width="11.8515625" style="6" customWidth="1"/>
    <col min="10" max="10" width="22.8515625" style="6" customWidth="1"/>
    <col min="11" max="16384" width="9.140625" style="6" customWidth="1"/>
  </cols>
  <sheetData>
    <row r="1" spans="7:10" ht="15.75">
      <c r="G1" s="191" t="s">
        <v>0</v>
      </c>
      <c r="H1" s="191"/>
      <c r="I1" s="191"/>
      <c r="J1" s="26"/>
    </row>
    <row r="2" ht="15.75">
      <c r="A2" s="1"/>
    </row>
    <row r="3" spans="1:10" ht="15.75">
      <c r="A3" s="194" t="s">
        <v>150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3.5" customHeight="1">
      <c r="A4" s="192" t="s">
        <v>168</v>
      </c>
      <c r="B4" s="192"/>
      <c r="C4" s="192"/>
      <c r="D4" s="192"/>
      <c r="E4" s="192"/>
      <c r="F4" s="192"/>
      <c r="G4" s="192"/>
      <c r="H4" s="192"/>
      <c r="I4" s="65"/>
      <c r="J4" s="65"/>
    </row>
    <row r="5" spans="1:10" ht="15.75">
      <c r="A5" s="193" t="s">
        <v>190</v>
      </c>
      <c r="B5" s="193"/>
      <c r="C5" s="193"/>
      <c r="D5" s="193"/>
      <c r="E5" s="193"/>
      <c r="F5" s="193"/>
      <c r="G5" s="193"/>
      <c r="H5" s="193"/>
      <c r="I5" s="66"/>
      <c r="J5" s="66"/>
    </row>
    <row r="6" spans="1:10" ht="15.75">
      <c r="A6" s="192" t="s">
        <v>1</v>
      </c>
      <c r="B6" s="192"/>
      <c r="C6" s="192"/>
      <c r="D6" s="192"/>
      <c r="E6" s="192"/>
      <c r="F6" s="192"/>
      <c r="G6" s="192"/>
      <c r="H6" s="192"/>
      <c r="I6" s="65"/>
      <c r="J6" s="65"/>
    </row>
    <row r="7" spans="1:10" ht="12.75" customHeight="1">
      <c r="A7" s="25"/>
      <c r="B7" s="25"/>
      <c r="C7" s="25"/>
      <c r="D7" s="80"/>
      <c r="E7" s="25"/>
      <c r="F7" s="25"/>
      <c r="G7" s="25"/>
      <c r="H7" s="24"/>
      <c r="I7" s="25"/>
      <c r="J7" s="25"/>
    </row>
    <row r="8" spans="1:10" ht="15.75">
      <c r="A8" s="27" t="s">
        <v>26</v>
      </c>
      <c r="B8" s="25"/>
      <c r="C8" s="25"/>
      <c r="D8" s="80"/>
      <c r="E8" s="25"/>
      <c r="F8" s="25"/>
      <c r="G8" s="25"/>
      <c r="H8" s="24"/>
      <c r="I8" s="25"/>
      <c r="J8" s="25"/>
    </row>
    <row r="9" spans="1:10" ht="15.75">
      <c r="A9" s="25"/>
      <c r="B9" s="25"/>
      <c r="C9" s="25"/>
      <c r="D9" s="80"/>
      <c r="E9" s="25"/>
      <c r="F9" s="25"/>
      <c r="G9" s="25"/>
      <c r="H9" s="24"/>
      <c r="I9" s="25"/>
      <c r="J9" s="25"/>
    </row>
    <row r="10" spans="1:10" ht="15.75" customHeight="1">
      <c r="A10" s="199" t="s">
        <v>27</v>
      </c>
      <c r="B10" s="199"/>
      <c r="C10" s="199"/>
      <c r="D10" s="189" t="s">
        <v>189</v>
      </c>
      <c r="E10" s="197" t="s">
        <v>147</v>
      </c>
      <c r="F10" s="189" t="s">
        <v>146</v>
      </c>
      <c r="G10" s="25"/>
      <c r="H10" s="24"/>
      <c r="I10" s="25"/>
      <c r="J10" s="25"/>
    </row>
    <row r="11" spans="1:10" ht="80.25" customHeight="1">
      <c r="A11" s="199"/>
      <c r="B11" s="199"/>
      <c r="C11" s="199"/>
      <c r="D11" s="190"/>
      <c r="E11" s="198"/>
      <c r="F11" s="196"/>
      <c r="G11" s="25"/>
      <c r="H11" s="24"/>
      <c r="I11" s="25"/>
      <c r="J11" s="25"/>
    </row>
    <row r="12" spans="1:10" ht="15.75">
      <c r="A12" s="195">
        <v>1</v>
      </c>
      <c r="B12" s="195"/>
      <c r="C12" s="195"/>
      <c r="D12" s="149">
        <v>2</v>
      </c>
      <c r="E12" s="40">
        <v>3</v>
      </c>
      <c r="F12" s="41">
        <v>4</v>
      </c>
      <c r="G12" s="25"/>
      <c r="H12" s="24"/>
      <c r="I12" s="25"/>
      <c r="J12" s="25"/>
    </row>
    <row r="13" spans="1:10" ht="15.75">
      <c r="A13" s="185" t="s">
        <v>28</v>
      </c>
      <c r="B13" s="185"/>
      <c r="C13" s="185"/>
      <c r="D13" s="150">
        <f>SUM(D14:D17)</f>
        <v>413857.00000000006</v>
      </c>
      <c r="E13" s="47">
        <f>SUM(E14:E16)</f>
        <v>376275.9000000001</v>
      </c>
      <c r="F13" s="42">
        <f>E13/D13*100</f>
        <v>90.91930304428824</v>
      </c>
      <c r="H13" s="24"/>
      <c r="I13" s="25"/>
      <c r="J13" s="25"/>
    </row>
    <row r="14" spans="1:10" ht="15.75">
      <c r="A14" s="186" t="s">
        <v>18</v>
      </c>
      <c r="B14" s="187"/>
      <c r="C14" s="188"/>
      <c r="D14" s="150">
        <f>образование!F72+'допмеры 3'!F44+'доступность 4'!F44+'АВЦП 6'!F20</f>
        <v>87948.90000000001</v>
      </c>
      <c r="E14" s="47">
        <f>образование!G72+'допмеры 3'!G44+'доступность 4'!G44+'АВЦП 6'!G20</f>
        <v>86355</v>
      </c>
      <c r="F14" s="42">
        <f>E14/D14*100</f>
        <v>98.18769762896407</v>
      </c>
      <c r="H14" s="24"/>
      <c r="I14" s="28"/>
      <c r="J14" s="25"/>
    </row>
    <row r="15" spans="1:10" ht="15.75">
      <c r="A15" s="186" t="s">
        <v>19</v>
      </c>
      <c r="B15" s="187"/>
      <c r="C15" s="188"/>
      <c r="D15" s="150">
        <f>образование!F73+'допмеры 3'!F45+'доступность 4'!F45+'ПП (Росляково) 5'!F16+'АВЦП 6'!F21</f>
        <v>321526.7</v>
      </c>
      <c r="E15" s="47">
        <f>образование!G73+'допмеры 3'!G45+'доступность 4'!G45+'ПП (Росляково) 5'!G16+'АВЦП 6'!G21</f>
        <v>285539.50000000006</v>
      </c>
      <c r="F15" s="42">
        <f>E15/D15*100</f>
        <v>88.80739919888458</v>
      </c>
      <c r="H15" s="24"/>
      <c r="I15" s="28"/>
      <c r="J15" s="25"/>
    </row>
    <row r="16" spans="1:10" ht="15.75">
      <c r="A16" s="186" t="s">
        <v>20</v>
      </c>
      <c r="B16" s="187"/>
      <c r="C16" s="188"/>
      <c r="D16" s="150">
        <f>образование!F74</f>
        <v>4381.4</v>
      </c>
      <c r="E16" s="47">
        <f>образование!G74</f>
        <v>4381.4</v>
      </c>
      <c r="F16" s="42">
        <f>E16/D16*100</f>
        <v>100</v>
      </c>
      <c r="H16" s="24"/>
      <c r="I16" s="28"/>
      <c r="J16" s="25"/>
    </row>
    <row r="17" spans="1:10" ht="15.75">
      <c r="A17" s="185" t="s">
        <v>21</v>
      </c>
      <c r="B17" s="185"/>
      <c r="C17" s="185"/>
      <c r="D17" s="150">
        <v>0</v>
      </c>
      <c r="E17" s="47">
        <v>0</v>
      </c>
      <c r="F17" s="42">
        <v>0</v>
      </c>
      <c r="H17" s="24"/>
      <c r="I17" s="25"/>
      <c r="J17" s="25"/>
    </row>
    <row r="18" spans="1:10" ht="15.75">
      <c r="A18" s="25"/>
      <c r="B18" s="25"/>
      <c r="C18" s="25"/>
      <c r="D18" s="80"/>
      <c r="E18" s="25"/>
      <c r="F18" s="25"/>
      <c r="G18" s="25"/>
      <c r="H18" s="24"/>
      <c r="I18" s="25"/>
      <c r="J18" s="25"/>
    </row>
    <row r="19" spans="1:10" ht="15.75">
      <c r="A19" s="25"/>
      <c r="B19" s="25"/>
      <c r="C19" s="25"/>
      <c r="D19" s="80"/>
      <c r="E19" s="25"/>
      <c r="F19" s="28"/>
      <c r="G19" s="25"/>
      <c r="H19" s="24"/>
      <c r="I19" s="25"/>
      <c r="J19" s="25"/>
    </row>
    <row r="20" spans="1:10" ht="15.75">
      <c r="A20" s="25"/>
      <c r="B20" s="25"/>
      <c r="C20" s="25"/>
      <c r="D20" s="80"/>
      <c r="E20" s="25"/>
      <c r="F20" s="28"/>
      <c r="G20" s="25"/>
      <c r="H20" s="24"/>
      <c r="I20" s="25"/>
      <c r="J20" s="25"/>
    </row>
    <row r="21" spans="1:10" ht="15.75">
      <c r="A21" s="25"/>
      <c r="B21" s="25"/>
      <c r="C21" s="25"/>
      <c r="D21" s="80"/>
      <c r="E21" s="28"/>
      <c r="F21" s="28"/>
      <c r="G21" s="25"/>
      <c r="H21" s="24"/>
      <c r="I21" s="25"/>
      <c r="J21" s="25"/>
    </row>
    <row r="22" spans="1:10" ht="15.75">
      <c r="A22" s="25"/>
      <c r="B22" s="25"/>
      <c r="C22" s="25"/>
      <c r="D22" s="80"/>
      <c r="E22" s="28"/>
      <c r="F22" s="28"/>
      <c r="G22" s="25"/>
      <c r="H22" s="24"/>
      <c r="I22" s="25"/>
      <c r="J22" s="25"/>
    </row>
    <row r="23" spans="1:10" ht="15.75">
      <c r="A23" s="25"/>
      <c r="B23" s="25"/>
      <c r="C23" s="25"/>
      <c r="D23" s="80"/>
      <c r="E23" s="28"/>
      <c r="F23" s="25"/>
      <c r="G23" s="25"/>
      <c r="H23" s="24"/>
      <c r="I23" s="25"/>
      <c r="J23" s="25"/>
    </row>
    <row r="24" spans="1:10" ht="15.75">
      <c r="A24" s="25"/>
      <c r="B24" s="25"/>
      <c r="C24" s="25"/>
      <c r="D24" s="80"/>
      <c r="E24" s="28"/>
      <c r="F24" s="25"/>
      <c r="G24" s="25"/>
      <c r="H24" s="24"/>
      <c r="I24" s="25"/>
      <c r="J24" s="25"/>
    </row>
    <row r="25" spans="1:10" ht="15.75">
      <c r="A25" s="25"/>
      <c r="B25" s="25"/>
      <c r="C25" s="25"/>
      <c r="D25" s="80"/>
      <c r="E25" s="28"/>
      <c r="F25" s="25"/>
      <c r="G25" s="25"/>
      <c r="H25" s="24"/>
      <c r="I25" s="25"/>
      <c r="J25" s="25"/>
    </row>
    <row r="26" spans="1:10" ht="15.75">
      <c r="A26" s="25"/>
      <c r="B26" s="25"/>
      <c r="C26" s="25"/>
      <c r="D26" s="80"/>
      <c r="E26" s="25"/>
      <c r="F26" s="25"/>
      <c r="G26" s="25"/>
      <c r="H26" s="24"/>
      <c r="I26" s="25"/>
      <c r="J26" s="25"/>
    </row>
    <row r="27" spans="1:10" ht="15.75">
      <c r="A27" s="25"/>
      <c r="B27" s="25"/>
      <c r="C27" s="25"/>
      <c r="D27" s="80"/>
      <c r="E27" s="25"/>
      <c r="F27" s="25"/>
      <c r="G27" s="25"/>
      <c r="H27" s="24"/>
      <c r="I27" s="25"/>
      <c r="J27" s="25"/>
    </row>
    <row r="28" spans="1:10" ht="15.75">
      <c r="A28" s="25"/>
      <c r="B28" s="25"/>
      <c r="C28" s="25"/>
      <c r="D28" s="80"/>
      <c r="E28" s="25"/>
      <c r="F28" s="25"/>
      <c r="G28" s="25"/>
      <c r="H28" s="24"/>
      <c r="I28" s="25"/>
      <c r="J28" s="25"/>
    </row>
    <row r="29" spans="1:10" ht="15.75">
      <c r="A29" s="25"/>
      <c r="B29" s="25"/>
      <c r="C29" s="25"/>
      <c r="D29" s="80"/>
      <c r="E29" s="25"/>
      <c r="F29" s="25"/>
      <c r="G29" s="25"/>
      <c r="H29" s="24"/>
      <c r="I29" s="25"/>
      <c r="J29" s="25"/>
    </row>
    <row r="30" spans="1:10" ht="15.75">
      <c r="A30" s="25"/>
      <c r="B30" s="25"/>
      <c r="C30" s="25"/>
      <c r="D30" s="80"/>
      <c r="E30" s="25"/>
      <c r="F30" s="25"/>
      <c r="G30" s="25"/>
      <c r="H30" s="24"/>
      <c r="I30" s="25"/>
      <c r="J30" s="25"/>
    </row>
    <row r="31" spans="1:10" ht="15.75">
      <c r="A31" s="25"/>
      <c r="B31" s="25"/>
      <c r="C31" s="25"/>
      <c r="D31" s="80"/>
      <c r="E31" s="25"/>
      <c r="F31" s="25"/>
      <c r="G31" s="25"/>
      <c r="H31" s="24"/>
      <c r="I31" s="25"/>
      <c r="J31" s="25"/>
    </row>
    <row r="32" spans="1:10" ht="15.75">
      <c r="A32" s="25"/>
      <c r="B32" s="25"/>
      <c r="C32" s="25"/>
      <c r="D32" s="80"/>
      <c r="E32" s="25"/>
      <c r="F32" s="25"/>
      <c r="G32" s="25"/>
      <c r="H32" s="24"/>
      <c r="I32" s="25"/>
      <c r="J32" s="25"/>
    </row>
    <row r="33" spans="1:10" ht="15.75">
      <c r="A33" s="25"/>
      <c r="B33" s="25"/>
      <c r="C33" s="25"/>
      <c r="D33" s="80"/>
      <c r="E33" s="25"/>
      <c r="F33" s="25"/>
      <c r="G33" s="25"/>
      <c r="H33" s="24"/>
      <c r="I33" s="25"/>
      <c r="J33" s="25"/>
    </row>
    <row r="34" spans="1:10" ht="15.75">
      <c r="A34" s="25"/>
      <c r="B34" s="25"/>
      <c r="C34" s="25"/>
      <c r="D34" s="80"/>
      <c r="E34" s="25"/>
      <c r="F34" s="25"/>
      <c r="G34" s="25"/>
      <c r="H34" s="24"/>
      <c r="I34" s="25"/>
      <c r="J34" s="25"/>
    </row>
    <row r="35" spans="1:10" ht="15.75">
      <c r="A35" s="25"/>
      <c r="B35" s="25"/>
      <c r="C35" s="25"/>
      <c r="D35" s="80"/>
      <c r="E35" s="25"/>
      <c r="F35" s="25"/>
      <c r="G35" s="25"/>
      <c r="H35" s="24"/>
      <c r="I35" s="25"/>
      <c r="J35" s="25"/>
    </row>
    <row r="36" spans="1:10" ht="15.75">
      <c r="A36" s="25"/>
      <c r="B36" s="25"/>
      <c r="C36" s="25"/>
      <c r="D36" s="80"/>
      <c r="E36" s="25"/>
      <c r="F36" s="25"/>
      <c r="G36" s="25"/>
      <c r="H36" s="24"/>
      <c r="I36" s="25"/>
      <c r="J36" s="25"/>
    </row>
    <row r="37" spans="1:10" ht="15.75">
      <c r="A37" s="25"/>
      <c r="B37" s="25"/>
      <c r="C37" s="25"/>
      <c r="D37" s="80"/>
      <c r="E37" s="25"/>
      <c r="F37" s="25"/>
      <c r="G37" s="25"/>
      <c r="H37" s="24"/>
      <c r="I37" s="25"/>
      <c r="J37" s="25"/>
    </row>
    <row r="38" spans="1:10" ht="15.75">
      <c r="A38" s="25"/>
      <c r="B38" s="25"/>
      <c r="C38" s="25"/>
      <c r="D38" s="80"/>
      <c r="E38" s="25"/>
      <c r="F38" s="25"/>
      <c r="G38" s="25"/>
      <c r="H38" s="24"/>
      <c r="I38" s="25"/>
      <c r="J38" s="25"/>
    </row>
    <row r="39" spans="1:10" ht="15.75">
      <c r="A39" s="25"/>
      <c r="B39" s="25"/>
      <c r="C39" s="25"/>
      <c r="D39" s="80"/>
      <c r="E39" s="25"/>
      <c r="F39" s="25"/>
      <c r="G39" s="25"/>
      <c r="H39" s="24"/>
      <c r="I39" s="25"/>
      <c r="J39" s="25"/>
    </row>
    <row r="40" spans="1:10" ht="15.75">
      <c r="A40" s="25"/>
      <c r="B40" s="25"/>
      <c r="C40" s="25"/>
      <c r="D40" s="80"/>
      <c r="E40" s="25"/>
      <c r="F40" s="25"/>
      <c r="G40" s="25"/>
      <c r="H40" s="24"/>
      <c r="I40" s="25"/>
      <c r="J40" s="25"/>
    </row>
    <row r="41" spans="1:10" ht="15.75">
      <c r="A41" s="25"/>
      <c r="B41" s="25"/>
      <c r="C41" s="25"/>
      <c r="D41" s="80"/>
      <c r="E41" s="25"/>
      <c r="F41" s="25"/>
      <c r="G41" s="25"/>
      <c r="H41" s="24"/>
      <c r="I41" s="25"/>
      <c r="J41" s="25"/>
    </row>
  </sheetData>
  <sheetProtection/>
  <mergeCells count="15">
    <mergeCell ref="G1:I1"/>
    <mergeCell ref="A4:H4"/>
    <mergeCell ref="A5:H5"/>
    <mergeCell ref="A6:H6"/>
    <mergeCell ref="A3:J3"/>
    <mergeCell ref="A12:C12"/>
    <mergeCell ref="F10:F11"/>
    <mergeCell ref="E10:E11"/>
    <mergeCell ref="A10:C11"/>
    <mergeCell ref="A13:C13"/>
    <mergeCell ref="A14:C14"/>
    <mergeCell ref="D10:D11"/>
    <mergeCell ref="A15:C15"/>
    <mergeCell ref="A17:C17"/>
    <mergeCell ref="A16:C16"/>
  </mergeCells>
  <printOptions/>
  <pageMargins left="0.4724409448818898" right="0.1968503937007874" top="0.31496062992125984" bottom="0.275590551181102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5"/>
  <sheetViews>
    <sheetView zoomScale="80" zoomScaleNormal="80" zoomScalePageLayoutView="0" workbookViewId="0" topLeftCell="A1">
      <selection activeCell="G74" sqref="G74"/>
    </sheetView>
  </sheetViews>
  <sheetFormatPr defaultColWidth="9.140625" defaultRowHeight="15"/>
  <cols>
    <col min="1" max="1" width="6.421875" style="43" customWidth="1"/>
    <col min="2" max="2" width="3.421875" style="43" customWidth="1"/>
    <col min="3" max="3" width="24.7109375" style="43" customWidth="1"/>
    <col min="4" max="4" width="14.00390625" style="43" customWidth="1"/>
    <col min="5" max="5" width="13.57421875" style="43" customWidth="1"/>
    <col min="6" max="6" width="15.57421875" style="43" customWidth="1"/>
    <col min="7" max="7" width="12.7109375" style="43" customWidth="1"/>
    <col min="8" max="8" width="11.57421875" style="43" customWidth="1"/>
    <col min="9" max="9" width="22.00390625" style="43" customWidth="1"/>
    <col min="10" max="11" width="9.140625" style="43" customWidth="1"/>
    <col min="12" max="12" width="10.140625" style="43" customWidth="1"/>
    <col min="13" max="13" width="22.8515625" style="43" customWidth="1"/>
    <col min="14" max="15" width="9.140625" style="43" customWidth="1"/>
    <col min="16" max="19" width="22.00390625" style="43" customWidth="1"/>
    <col min="20" max="16384" width="9.140625" style="43" customWidth="1"/>
  </cols>
  <sheetData>
    <row r="1" spans="1:13" ht="15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54" customHeight="1">
      <c r="A2" s="215" t="s">
        <v>191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5.75">
      <c r="A3" s="228" t="s">
        <v>29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15.75">
      <c r="A4" s="70"/>
      <c r="B4" s="7"/>
      <c r="C4" s="7"/>
      <c r="D4" s="7"/>
      <c r="E4" s="7"/>
      <c r="F4" s="71"/>
      <c r="G4" s="71"/>
      <c r="H4" s="7"/>
      <c r="I4" s="7"/>
      <c r="J4" s="7"/>
      <c r="K4" s="7"/>
      <c r="L4" s="7"/>
      <c r="M4" s="7"/>
    </row>
    <row r="5" spans="1:13" ht="34.5" customHeight="1">
      <c r="A5" s="208" t="s">
        <v>2</v>
      </c>
      <c r="B5" s="229" t="s">
        <v>3</v>
      </c>
      <c r="C5" s="230"/>
      <c r="D5" s="208" t="s">
        <v>4</v>
      </c>
      <c r="E5" s="208" t="s">
        <v>27</v>
      </c>
      <c r="F5" s="217" t="s">
        <v>5</v>
      </c>
      <c r="G5" s="219"/>
      <c r="H5" s="208" t="s">
        <v>6</v>
      </c>
      <c r="I5" s="185" t="s">
        <v>7</v>
      </c>
      <c r="J5" s="185"/>
      <c r="K5" s="185"/>
      <c r="L5" s="185"/>
      <c r="M5" s="208" t="s">
        <v>8</v>
      </c>
    </row>
    <row r="6" spans="1:13" ht="66.75" customHeight="1">
      <c r="A6" s="209"/>
      <c r="B6" s="231"/>
      <c r="C6" s="232"/>
      <c r="D6" s="209"/>
      <c r="E6" s="209"/>
      <c r="F6" s="57" t="s">
        <v>9</v>
      </c>
      <c r="G6" s="57" t="s">
        <v>10</v>
      </c>
      <c r="H6" s="209"/>
      <c r="I6" s="171" t="s">
        <v>41</v>
      </c>
      <c r="J6" s="171" t="s">
        <v>12</v>
      </c>
      <c r="K6" s="171" t="s">
        <v>13</v>
      </c>
      <c r="L6" s="171" t="s">
        <v>14</v>
      </c>
      <c r="M6" s="209"/>
    </row>
    <row r="7" spans="1:13" ht="15.75">
      <c r="A7" s="171">
        <v>1</v>
      </c>
      <c r="B7" s="185">
        <v>2</v>
      </c>
      <c r="C7" s="185"/>
      <c r="D7" s="171">
        <v>3</v>
      </c>
      <c r="E7" s="171">
        <v>4</v>
      </c>
      <c r="F7" s="58">
        <v>5</v>
      </c>
      <c r="G7" s="58">
        <v>6</v>
      </c>
      <c r="H7" s="58">
        <v>7</v>
      </c>
      <c r="I7" s="171">
        <v>8</v>
      </c>
      <c r="J7" s="171">
        <v>9</v>
      </c>
      <c r="K7" s="171">
        <v>10</v>
      </c>
      <c r="L7" s="171">
        <v>11</v>
      </c>
      <c r="M7" s="171">
        <v>12</v>
      </c>
    </row>
    <row r="8" spans="1:13" ht="87" customHeight="1">
      <c r="A8" s="208"/>
      <c r="B8" s="233" t="s">
        <v>65</v>
      </c>
      <c r="C8" s="234"/>
      <c r="D8" s="234"/>
      <c r="E8" s="234"/>
      <c r="F8" s="234"/>
      <c r="G8" s="234"/>
      <c r="H8" s="234"/>
      <c r="I8" s="173" t="s">
        <v>141</v>
      </c>
      <c r="J8" s="171">
        <v>1171</v>
      </c>
      <c r="K8" s="171">
        <v>1151</v>
      </c>
      <c r="L8" s="181">
        <f>K8/J8*100</f>
        <v>98.29205807002562</v>
      </c>
      <c r="M8" s="171"/>
    </row>
    <row r="9" spans="1:13" ht="212.25" customHeight="1">
      <c r="A9" s="209"/>
      <c r="B9" s="235"/>
      <c r="C9" s="236"/>
      <c r="D9" s="236"/>
      <c r="E9" s="236"/>
      <c r="F9" s="236"/>
      <c r="G9" s="236"/>
      <c r="H9" s="236"/>
      <c r="I9" s="173" t="s">
        <v>171</v>
      </c>
      <c r="J9" s="171">
        <v>100</v>
      </c>
      <c r="K9" s="171">
        <v>100</v>
      </c>
      <c r="L9" s="181">
        <f>K9/J9*100</f>
        <v>100</v>
      </c>
      <c r="M9" s="173"/>
    </row>
    <row r="10" spans="1:13" ht="15.75" customHeight="1">
      <c r="A10" s="200" t="s">
        <v>59</v>
      </c>
      <c r="B10" s="201" t="s">
        <v>66</v>
      </c>
      <c r="C10" s="201"/>
      <c r="D10" s="208" t="s">
        <v>182</v>
      </c>
      <c r="E10" s="182" t="s">
        <v>16</v>
      </c>
      <c r="F10" s="174">
        <f>F16</f>
        <v>228372.7</v>
      </c>
      <c r="G10" s="174">
        <f>G12+G13+G14+G15</f>
        <v>224174.80000000002</v>
      </c>
      <c r="H10" s="178">
        <f>G10/F10*100</f>
        <v>98.16182056786998</v>
      </c>
      <c r="I10" s="214" t="s">
        <v>67</v>
      </c>
      <c r="J10" s="185">
        <v>95</v>
      </c>
      <c r="K10" s="185">
        <v>95</v>
      </c>
      <c r="L10" s="212">
        <f>K10/J10*100</f>
        <v>100</v>
      </c>
      <c r="M10" s="185" t="s">
        <v>42</v>
      </c>
    </row>
    <row r="11" spans="1:13" ht="15.75">
      <c r="A11" s="200"/>
      <c r="B11" s="201"/>
      <c r="C11" s="201"/>
      <c r="D11" s="226"/>
      <c r="E11" s="183" t="s">
        <v>17</v>
      </c>
      <c r="F11" s="175"/>
      <c r="G11" s="175"/>
      <c r="H11" s="179"/>
      <c r="I11" s="210"/>
      <c r="J11" s="185"/>
      <c r="K11" s="185"/>
      <c r="L11" s="212"/>
      <c r="M11" s="185"/>
    </row>
    <row r="12" spans="1:13" ht="15.75">
      <c r="A12" s="200"/>
      <c r="B12" s="201"/>
      <c r="C12" s="201"/>
      <c r="D12" s="226"/>
      <c r="E12" s="183" t="s">
        <v>18</v>
      </c>
      <c r="F12" s="175"/>
      <c r="G12" s="175"/>
      <c r="H12" s="179"/>
      <c r="I12" s="210"/>
      <c r="J12" s="185"/>
      <c r="K12" s="185"/>
      <c r="L12" s="212"/>
      <c r="M12" s="185"/>
    </row>
    <row r="13" spans="1:13" ht="15.75">
      <c r="A13" s="200"/>
      <c r="B13" s="201"/>
      <c r="C13" s="201"/>
      <c r="D13" s="226"/>
      <c r="E13" s="183" t="s">
        <v>19</v>
      </c>
      <c r="F13" s="175">
        <f>F19+F31</f>
        <v>228452.30000000002</v>
      </c>
      <c r="G13" s="175">
        <f>G19+G31</f>
        <v>224174.80000000002</v>
      </c>
      <c r="H13" s="179">
        <f>G13/F13*100</f>
        <v>98.12761788784792</v>
      </c>
      <c r="I13" s="210"/>
      <c r="J13" s="185"/>
      <c r="K13" s="185"/>
      <c r="L13" s="212"/>
      <c r="M13" s="185"/>
    </row>
    <row r="14" spans="1:13" ht="15.75">
      <c r="A14" s="200"/>
      <c r="B14" s="201"/>
      <c r="C14" s="201"/>
      <c r="D14" s="226"/>
      <c r="E14" s="183" t="s">
        <v>20</v>
      </c>
      <c r="F14" s="175"/>
      <c r="G14" s="175"/>
      <c r="H14" s="179"/>
      <c r="I14" s="210"/>
      <c r="J14" s="185"/>
      <c r="K14" s="185"/>
      <c r="L14" s="212"/>
      <c r="M14" s="185"/>
    </row>
    <row r="15" spans="1:13" ht="115.5" customHeight="1">
      <c r="A15" s="200"/>
      <c r="B15" s="201"/>
      <c r="C15" s="201"/>
      <c r="D15" s="209"/>
      <c r="E15" s="184" t="s">
        <v>21</v>
      </c>
      <c r="F15" s="176"/>
      <c r="G15" s="176"/>
      <c r="H15" s="180"/>
      <c r="I15" s="211"/>
      <c r="J15" s="185"/>
      <c r="K15" s="185"/>
      <c r="L15" s="212"/>
      <c r="M15" s="185"/>
    </row>
    <row r="16" spans="1:13" ht="68.25" customHeight="1">
      <c r="A16" s="200" t="s">
        <v>15</v>
      </c>
      <c r="B16" s="201" t="s">
        <v>156</v>
      </c>
      <c r="C16" s="201"/>
      <c r="D16" s="208" t="s">
        <v>182</v>
      </c>
      <c r="E16" s="182" t="s">
        <v>16</v>
      </c>
      <c r="F16" s="174">
        <f>F19</f>
        <v>228372.7</v>
      </c>
      <c r="G16" s="174">
        <f>G19</f>
        <v>224095.2</v>
      </c>
      <c r="H16" s="178">
        <f>G16/F16*100</f>
        <v>98.12696526336117</v>
      </c>
      <c r="I16" s="213" t="s">
        <v>68</v>
      </c>
      <c r="J16" s="208">
        <v>496</v>
      </c>
      <c r="K16" s="208">
        <v>491</v>
      </c>
      <c r="L16" s="206">
        <f>K16/J16*100</f>
        <v>98.99193548387096</v>
      </c>
      <c r="M16" s="208" t="s">
        <v>42</v>
      </c>
    </row>
    <row r="17" spans="1:13" ht="66.75" customHeight="1">
      <c r="A17" s="200"/>
      <c r="B17" s="201"/>
      <c r="C17" s="201"/>
      <c r="D17" s="226"/>
      <c r="E17" s="183" t="s">
        <v>17</v>
      </c>
      <c r="F17" s="175"/>
      <c r="G17" s="175"/>
      <c r="H17" s="179"/>
      <c r="I17" s="213"/>
      <c r="J17" s="209"/>
      <c r="K17" s="209"/>
      <c r="L17" s="207"/>
      <c r="M17" s="226"/>
    </row>
    <row r="18" spans="1:13" ht="114" customHeight="1">
      <c r="A18" s="200"/>
      <c r="B18" s="201"/>
      <c r="C18" s="201"/>
      <c r="D18" s="226"/>
      <c r="E18" s="183" t="s">
        <v>18</v>
      </c>
      <c r="F18" s="175"/>
      <c r="G18" s="175"/>
      <c r="H18" s="179"/>
      <c r="I18" s="214" t="s">
        <v>63</v>
      </c>
      <c r="J18" s="208">
        <v>263</v>
      </c>
      <c r="K18" s="208">
        <v>267</v>
      </c>
      <c r="L18" s="206">
        <f>K18/J18*100</f>
        <v>101.52091254752851</v>
      </c>
      <c r="M18" s="226"/>
    </row>
    <row r="19" spans="1:13" ht="15.75">
      <c r="A19" s="200"/>
      <c r="B19" s="201"/>
      <c r="C19" s="201"/>
      <c r="D19" s="226"/>
      <c r="E19" s="183" t="s">
        <v>19</v>
      </c>
      <c r="F19" s="175">
        <v>228372.7</v>
      </c>
      <c r="G19" s="175">
        <v>224095.2</v>
      </c>
      <c r="H19" s="179">
        <f>G19/F19*100</f>
        <v>98.12696526336117</v>
      </c>
      <c r="I19" s="210"/>
      <c r="J19" s="226"/>
      <c r="K19" s="226"/>
      <c r="L19" s="227"/>
      <c r="M19" s="226"/>
    </row>
    <row r="20" spans="1:13" ht="17.25" customHeight="1">
      <c r="A20" s="200"/>
      <c r="B20" s="201"/>
      <c r="C20" s="201"/>
      <c r="D20" s="226"/>
      <c r="E20" s="183" t="s">
        <v>20</v>
      </c>
      <c r="F20" s="175"/>
      <c r="G20" s="175"/>
      <c r="H20" s="179"/>
      <c r="I20" s="210"/>
      <c r="J20" s="226"/>
      <c r="K20" s="226"/>
      <c r="L20" s="227"/>
      <c r="M20" s="226"/>
    </row>
    <row r="21" spans="1:13" ht="17.25" customHeight="1">
      <c r="A21" s="200"/>
      <c r="B21" s="201"/>
      <c r="C21" s="201"/>
      <c r="D21" s="209"/>
      <c r="E21" s="184" t="s">
        <v>21</v>
      </c>
      <c r="F21" s="175"/>
      <c r="G21" s="175"/>
      <c r="H21" s="179"/>
      <c r="I21" s="211"/>
      <c r="J21" s="209"/>
      <c r="K21" s="209"/>
      <c r="L21" s="207"/>
      <c r="M21" s="209"/>
    </row>
    <row r="22" spans="1:13" ht="15.75" customHeight="1">
      <c r="A22" s="200" t="s">
        <v>22</v>
      </c>
      <c r="B22" s="201" t="s">
        <v>69</v>
      </c>
      <c r="C22" s="201"/>
      <c r="D22" s="186" t="s">
        <v>182</v>
      </c>
      <c r="E22" s="182" t="s">
        <v>16</v>
      </c>
      <c r="F22" s="217" t="s">
        <v>70</v>
      </c>
      <c r="G22" s="218"/>
      <c r="H22" s="219"/>
      <c r="I22" s="214" t="s">
        <v>71</v>
      </c>
      <c r="J22" s="185">
        <v>8</v>
      </c>
      <c r="K22" s="185">
        <v>8</v>
      </c>
      <c r="L22" s="212">
        <f>K22/J22*100</f>
        <v>100</v>
      </c>
      <c r="M22" s="185" t="s">
        <v>42</v>
      </c>
    </row>
    <row r="23" spans="1:13" ht="15.75">
      <c r="A23" s="200"/>
      <c r="B23" s="201"/>
      <c r="C23" s="201"/>
      <c r="D23" s="186"/>
      <c r="E23" s="183" t="s">
        <v>17</v>
      </c>
      <c r="F23" s="220"/>
      <c r="G23" s="221"/>
      <c r="H23" s="222"/>
      <c r="I23" s="210"/>
      <c r="J23" s="185"/>
      <c r="K23" s="185"/>
      <c r="L23" s="212"/>
      <c r="M23" s="185"/>
    </row>
    <row r="24" spans="1:13" ht="15.75">
      <c r="A24" s="200"/>
      <c r="B24" s="201"/>
      <c r="C24" s="201"/>
      <c r="D24" s="186"/>
      <c r="E24" s="183" t="s">
        <v>18</v>
      </c>
      <c r="F24" s="220"/>
      <c r="G24" s="221"/>
      <c r="H24" s="222"/>
      <c r="I24" s="210"/>
      <c r="J24" s="185"/>
      <c r="K24" s="185"/>
      <c r="L24" s="212"/>
      <c r="M24" s="185"/>
    </row>
    <row r="25" spans="1:13" ht="15.75">
      <c r="A25" s="200"/>
      <c r="B25" s="201"/>
      <c r="C25" s="201"/>
      <c r="D25" s="186"/>
      <c r="E25" s="183" t="s">
        <v>19</v>
      </c>
      <c r="F25" s="220"/>
      <c r="G25" s="221"/>
      <c r="H25" s="222"/>
      <c r="I25" s="210"/>
      <c r="J25" s="185"/>
      <c r="K25" s="185"/>
      <c r="L25" s="212"/>
      <c r="M25" s="185"/>
    </row>
    <row r="26" spans="1:13" ht="15.75">
      <c r="A26" s="200"/>
      <c r="B26" s="201"/>
      <c r="C26" s="201"/>
      <c r="D26" s="186"/>
      <c r="E26" s="183" t="s">
        <v>20</v>
      </c>
      <c r="F26" s="220"/>
      <c r="G26" s="221"/>
      <c r="H26" s="222"/>
      <c r="I26" s="210"/>
      <c r="J26" s="185"/>
      <c r="K26" s="185"/>
      <c r="L26" s="212"/>
      <c r="M26" s="185"/>
    </row>
    <row r="27" spans="1:13" ht="15.75">
      <c r="A27" s="200"/>
      <c r="B27" s="201"/>
      <c r="C27" s="201"/>
      <c r="D27" s="186"/>
      <c r="E27" s="184" t="s">
        <v>21</v>
      </c>
      <c r="F27" s="223"/>
      <c r="G27" s="224"/>
      <c r="H27" s="225"/>
      <c r="I27" s="211"/>
      <c r="J27" s="185"/>
      <c r="K27" s="185"/>
      <c r="L27" s="212"/>
      <c r="M27" s="185"/>
    </row>
    <row r="28" spans="1:13" ht="140.25" customHeight="1">
      <c r="A28" s="200" t="s">
        <v>30</v>
      </c>
      <c r="B28" s="201" t="s">
        <v>196</v>
      </c>
      <c r="C28" s="201"/>
      <c r="D28" s="186" t="s">
        <v>182</v>
      </c>
      <c r="E28" s="182" t="s">
        <v>16</v>
      </c>
      <c r="F28" s="174">
        <f>F31</f>
        <v>79.6</v>
      </c>
      <c r="G28" s="174">
        <f>G31</f>
        <v>79.6</v>
      </c>
      <c r="H28" s="178">
        <f>G28/F28*100</f>
        <v>100</v>
      </c>
      <c r="I28" s="214" t="s">
        <v>197</v>
      </c>
      <c r="J28" s="185">
        <v>1</v>
      </c>
      <c r="K28" s="185">
        <v>1</v>
      </c>
      <c r="L28" s="212">
        <f>K28/J28*100</f>
        <v>100</v>
      </c>
      <c r="M28" s="185" t="s">
        <v>42</v>
      </c>
    </row>
    <row r="29" spans="1:13" ht="96.75" customHeight="1">
      <c r="A29" s="200"/>
      <c r="B29" s="201"/>
      <c r="C29" s="201"/>
      <c r="D29" s="186"/>
      <c r="E29" s="183" t="s">
        <v>17</v>
      </c>
      <c r="F29" s="175"/>
      <c r="G29" s="175"/>
      <c r="H29" s="179"/>
      <c r="I29" s="210"/>
      <c r="J29" s="185"/>
      <c r="K29" s="185"/>
      <c r="L29" s="212"/>
      <c r="M29" s="185"/>
    </row>
    <row r="30" spans="1:13" ht="102.75" customHeight="1">
      <c r="A30" s="200"/>
      <c r="B30" s="201"/>
      <c r="C30" s="201"/>
      <c r="D30" s="186"/>
      <c r="E30" s="183" t="s">
        <v>18</v>
      </c>
      <c r="F30" s="175"/>
      <c r="G30" s="175"/>
      <c r="H30" s="179"/>
      <c r="I30" s="210"/>
      <c r="J30" s="185"/>
      <c r="K30" s="185"/>
      <c r="L30" s="212"/>
      <c r="M30" s="185"/>
    </row>
    <row r="31" spans="1:13" ht="96" customHeight="1">
      <c r="A31" s="200"/>
      <c r="B31" s="201"/>
      <c r="C31" s="201"/>
      <c r="D31" s="186"/>
      <c r="E31" s="183" t="s">
        <v>19</v>
      </c>
      <c r="F31" s="175">
        <v>79.6</v>
      </c>
      <c r="G31" s="175">
        <v>79.6</v>
      </c>
      <c r="H31" s="179">
        <f>G31/F31*100</f>
        <v>100</v>
      </c>
      <c r="I31" s="210"/>
      <c r="J31" s="185"/>
      <c r="K31" s="185"/>
      <c r="L31" s="212"/>
      <c r="M31" s="185"/>
    </row>
    <row r="32" spans="1:13" ht="92.25" customHeight="1">
      <c r="A32" s="200"/>
      <c r="B32" s="201"/>
      <c r="C32" s="201"/>
      <c r="D32" s="186"/>
      <c r="E32" s="183" t="s">
        <v>20</v>
      </c>
      <c r="F32" s="175"/>
      <c r="G32" s="175"/>
      <c r="H32" s="179"/>
      <c r="I32" s="210"/>
      <c r="J32" s="185"/>
      <c r="K32" s="185"/>
      <c r="L32" s="212"/>
      <c r="M32" s="185"/>
    </row>
    <row r="33" spans="1:13" ht="90.75" customHeight="1">
      <c r="A33" s="200"/>
      <c r="B33" s="201"/>
      <c r="C33" s="201"/>
      <c r="D33" s="186"/>
      <c r="E33" s="184" t="s">
        <v>21</v>
      </c>
      <c r="F33" s="175"/>
      <c r="G33" s="175"/>
      <c r="H33" s="179"/>
      <c r="I33" s="211"/>
      <c r="J33" s="185"/>
      <c r="K33" s="185"/>
      <c r="L33" s="212"/>
      <c r="M33" s="185"/>
    </row>
    <row r="34" spans="1:13" ht="15.75" customHeight="1">
      <c r="A34" s="200" t="s">
        <v>52</v>
      </c>
      <c r="B34" s="201" t="s">
        <v>72</v>
      </c>
      <c r="C34" s="201"/>
      <c r="D34" s="186" t="s">
        <v>182</v>
      </c>
      <c r="E34" s="182" t="s">
        <v>16</v>
      </c>
      <c r="F34" s="174">
        <f>F36+F37+F38+F39</f>
        <v>87936.69999999998</v>
      </c>
      <c r="G34" s="174">
        <f>G36+G37+G38+G39</f>
        <v>56768.3</v>
      </c>
      <c r="H34" s="178">
        <f>G34/F34*100</f>
        <v>64.55586802779727</v>
      </c>
      <c r="I34" s="213" t="s">
        <v>73</v>
      </c>
      <c r="J34" s="208">
        <v>100</v>
      </c>
      <c r="K34" s="208">
        <v>100</v>
      </c>
      <c r="L34" s="208">
        <f>K34/J34*100</f>
        <v>100</v>
      </c>
      <c r="M34" s="208" t="s">
        <v>42</v>
      </c>
    </row>
    <row r="35" spans="1:13" ht="226.5" customHeight="1">
      <c r="A35" s="200"/>
      <c r="B35" s="201"/>
      <c r="C35" s="201"/>
      <c r="D35" s="186"/>
      <c r="E35" s="183" t="s">
        <v>17</v>
      </c>
      <c r="F35" s="175"/>
      <c r="G35" s="175"/>
      <c r="H35" s="179"/>
      <c r="I35" s="213"/>
      <c r="J35" s="209"/>
      <c r="K35" s="209"/>
      <c r="L35" s="209"/>
      <c r="M35" s="209"/>
    </row>
    <row r="36" spans="1:13" ht="15.75">
      <c r="A36" s="200"/>
      <c r="B36" s="201"/>
      <c r="C36" s="201"/>
      <c r="D36" s="186"/>
      <c r="E36" s="183" t="s">
        <v>18</v>
      </c>
      <c r="F36" s="175">
        <f aca="true" t="shared" si="0" ref="F36:G38">F42+F48+F54+F60+F66</f>
        <v>1501.5</v>
      </c>
      <c r="G36" s="175">
        <f t="shared" si="0"/>
        <v>1363.6</v>
      </c>
      <c r="H36" s="179">
        <f>G36/F36*100</f>
        <v>90.81585081585081</v>
      </c>
      <c r="I36" s="213" t="s">
        <v>172</v>
      </c>
      <c r="J36" s="237">
        <v>33</v>
      </c>
      <c r="K36" s="237">
        <v>22</v>
      </c>
      <c r="L36" s="206">
        <f>K36/J36*100</f>
        <v>66.66666666666666</v>
      </c>
      <c r="M36" s="208" t="s">
        <v>46</v>
      </c>
    </row>
    <row r="37" spans="1:13" ht="181.5" customHeight="1">
      <c r="A37" s="200"/>
      <c r="B37" s="201"/>
      <c r="C37" s="201"/>
      <c r="D37" s="186"/>
      <c r="E37" s="183" t="s">
        <v>19</v>
      </c>
      <c r="F37" s="175">
        <f t="shared" si="0"/>
        <v>82053.79999999999</v>
      </c>
      <c r="G37" s="175">
        <f t="shared" si="0"/>
        <v>51023.3</v>
      </c>
      <c r="H37" s="179">
        <f>G37/F37*100</f>
        <v>62.18273864220792</v>
      </c>
      <c r="I37" s="213"/>
      <c r="J37" s="238"/>
      <c r="K37" s="238"/>
      <c r="L37" s="207"/>
      <c r="M37" s="209"/>
    </row>
    <row r="38" spans="1:13" ht="15.75">
      <c r="A38" s="200"/>
      <c r="B38" s="201"/>
      <c r="C38" s="201"/>
      <c r="D38" s="186"/>
      <c r="E38" s="183" t="s">
        <v>20</v>
      </c>
      <c r="F38" s="175">
        <f t="shared" si="0"/>
        <v>4381.4</v>
      </c>
      <c r="G38" s="175">
        <f t="shared" si="0"/>
        <v>4381.4</v>
      </c>
      <c r="H38" s="179">
        <v>0</v>
      </c>
      <c r="I38" s="210" t="s">
        <v>157</v>
      </c>
      <c r="J38" s="208">
        <v>22</v>
      </c>
      <c r="K38" s="208">
        <v>22</v>
      </c>
      <c r="L38" s="206">
        <f>K38/J38*100</f>
        <v>100</v>
      </c>
      <c r="M38" s="208" t="s">
        <v>183</v>
      </c>
    </row>
    <row r="39" spans="1:13" ht="99" customHeight="1">
      <c r="A39" s="200"/>
      <c r="B39" s="201"/>
      <c r="C39" s="201"/>
      <c r="D39" s="186"/>
      <c r="E39" s="184" t="s">
        <v>21</v>
      </c>
      <c r="F39" s="176"/>
      <c r="G39" s="176"/>
      <c r="H39" s="180"/>
      <c r="I39" s="211"/>
      <c r="J39" s="209"/>
      <c r="K39" s="209"/>
      <c r="L39" s="207"/>
      <c r="M39" s="209"/>
    </row>
    <row r="40" spans="1:13" ht="32.25" customHeight="1">
      <c r="A40" s="200" t="s">
        <v>24</v>
      </c>
      <c r="B40" s="201" t="s">
        <v>74</v>
      </c>
      <c r="C40" s="201"/>
      <c r="D40" s="186" t="s">
        <v>182</v>
      </c>
      <c r="E40" s="182" t="s">
        <v>16</v>
      </c>
      <c r="F40" s="174">
        <f>F42+F43+F44+F45</f>
        <v>2011.2</v>
      </c>
      <c r="G40" s="174">
        <f>G42+G43+G44+G45</f>
        <v>1988.3</v>
      </c>
      <c r="H40" s="179">
        <f>G40/F40*100</f>
        <v>98.86137629276054</v>
      </c>
      <c r="I40" s="214" t="s">
        <v>43</v>
      </c>
      <c r="J40" s="185">
        <v>100</v>
      </c>
      <c r="K40" s="185">
        <v>100</v>
      </c>
      <c r="L40" s="185">
        <f>K40/J40*100</f>
        <v>100</v>
      </c>
      <c r="M40" s="185" t="s">
        <v>42</v>
      </c>
    </row>
    <row r="41" spans="1:13" ht="32.25" customHeight="1">
      <c r="A41" s="200"/>
      <c r="B41" s="201"/>
      <c r="C41" s="201"/>
      <c r="D41" s="186"/>
      <c r="E41" s="183" t="s">
        <v>17</v>
      </c>
      <c r="F41" s="175"/>
      <c r="G41" s="175"/>
      <c r="H41" s="179"/>
      <c r="I41" s="210"/>
      <c r="J41" s="185"/>
      <c r="K41" s="185"/>
      <c r="L41" s="185"/>
      <c r="M41" s="185"/>
    </row>
    <row r="42" spans="1:13" ht="32.25" customHeight="1">
      <c r="A42" s="200"/>
      <c r="B42" s="201"/>
      <c r="C42" s="201"/>
      <c r="D42" s="186"/>
      <c r="E42" s="183" t="s">
        <v>18</v>
      </c>
      <c r="F42" s="175"/>
      <c r="G42" s="175"/>
      <c r="H42" s="179"/>
      <c r="I42" s="210"/>
      <c r="J42" s="185"/>
      <c r="K42" s="185"/>
      <c r="L42" s="185"/>
      <c r="M42" s="185"/>
    </row>
    <row r="43" spans="1:13" ht="32.25" customHeight="1">
      <c r="A43" s="200"/>
      <c r="B43" s="201"/>
      <c r="C43" s="201"/>
      <c r="D43" s="186"/>
      <c r="E43" s="183" t="s">
        <v>19</v>
      </c>
      <c r="F43" s="175">
        <v>2011.2</v>
      </c>
      <c r="G43" s="175">
        <f>1988.3</f>
        <v>1988.3</v>
      </c>
      <c r="H43" s="179">
        <f>G43/F43*100</f>
        <v>98.86137629276054</v>
      </c>
      <c r="I43" s="210"/>
      <c r="J43" s="185"/>
      <c r="K43" s="185"/>
      <c r="L43" s="185"/>
      <c r="M43" s="185"/>
    </row>
    <row r="44" spans="1:13" ht="32.25" customHeight="1">
      <c r="A44" s="200"/>
      <c r="B44" s="201"/>
      <c r="C44" s="201"/>
      <c r="D44" s="186"/>
      <c r="E44" s="183" t="s">
        <v>20</v>
      </c>
      <c r="F44" s="175"/>
      <c r="G44" s="175"/>
      <c r="H44" s="179"/>
      <c r="I44" s="210"/>
      <c r="J44" s="185"/>
      <c r="K44" s="185"/>
      <c r="L44" s="185"/>
      <c r="M44" s="185"/>
    </row>
    <row r="45" spans="1:13" ht="32.25" customHeight="1">
      <c r="A45" s="200"/>
      <c r="B45" s="201"/>
      <c r="C45" s="201"/>
      <c r="D45" s="186"/>
      <c r="E45" s="184" t="s">
        <v>21</v>
      </c>
      <c r="F45" s="176"/>
      <c r="G45" s="176"/>
      <c r="H45" s="180"/>
      <c r="I45" s="211"/>
      <c r="J45" s="185"/>
      <c r="K45" s="185"/>
      <c r="L45" s="185"/>
      <c r="M45" s="185"/>
    </row>
    <row r="46" spans="1:13" ht="31.5" customHeight="1">
      <c r="A46" s="200" t="s">
        <v>32</v>
      </c>
      <c r="B46" s="201" t="s">
        <v>75</v>
      </c>
      <c r="C46" s="201"/>
      <c r="D46" s="186" t="s">
        <v>182</v>
      </c>
      <c r="E46" s="182" t="s">
        <v>16</v>
      </c>
      <c r="F46" s="174">
        <f>F48+F49+F50+F51</f>
        <v>19723.2</v>
      </c>
      <c r="G46" s="174">
        <f>G48+G49+G50+G51</f>
        <v>17143.9</v>
      </c>
      <c r="H46" s="178">
        <f>G46/F46*100</f>
        <v>86.92250750385332</v>
      </c>
      <c r="I46" s="214" t="s">
        <v>44</v>
      </c>
      <c r="J46" s="185">
        <v>567</v>
      </c>
      <c r="K46" s="185">
        <v>510</v>
      </c>
      <c r="L46" s="212">
        <f>K46/J46*100</f>
        <v>89.94708994708994</v>
      </c>
      <c r="M46" s="185" t="s">
        <v>42</v>
      </c>
    </row>
    <row r="47" spans="1:13" ht="31.5" customHeight="1">
      <c r="A47" s="200"/>
      <c r="B47" s="201"/>
      <c r="C47" s="201"/>
      <c r="D47" s="186"/>
      <c r="E47" s="183" t="s">
        <v>17</v>
      </c>
      <c r="F47" s="175"/>
      <c r="G47" s="175"/>
      <c r="H47" s="179"/>
      <c r="I47" s="210"/>
      <c r="J47" s="185"/>
      <c r="K47" s="185"/>
      <c r="L47" s="212"/>
      <c r="M47" s="185"/>
    </row>
    <row r="48" spans="1:13" ht="31.5" customHeight="1">
      <c r="A48" s="200"/>
      <c r="B48" s="201"/>
      <c r="C48" s="201"/>
      <c r="D48" s="186"/>
      <c r="E48" s="183" t="s">
        <v>18</v>
      </c>
      <c r="F48" s="175"/>
      <c r="G48" s="175"/>
      <c r="H48" s="179"/>
      <c r="I48" s="210"/>
      <c r="J48" s="185"/>
      <c r="K48" s="185"/>
      <c r="L48" s="212"/>
      <c r="M48" s="185"/>
    </row>
    <row r="49" spans="1:13" ht="31.5" customHeight="1">
      <c r="A49" s="200"/>
      <c r="B49" s="201"/>
      <c r="C49" s="201"/>
      <c r="D49" s="186"/>
      <c r="E49" s="183" t="s">
        <v>19</v>
      </c>
      <c r="F49" s="175">
        <v>19723.2</v>
      </c>
      <c r="G49" s="175">
        <f>17143.9</f>
        <v>17143.9</v>
      </c>
      <c r="H49" s="179">
        <f>G49/F49*100</f>
        <v>86.92250750385332</v>
      </c>
      <c r="I49" s="210"/>
      <c r="J49" s="185"/>
      <c r="K49" s="185"/>
      <c r="L49" s="212"/>
      <c r="M49" s="185"/>
    </row>
    <row r="50" spans="1:13" ht="17.25" customHeight="1">
      <c r="A50" s="200"/>
      <c r="B50" s="201"/>
      <c r="C50" s="201"/>
      <c r="D50" s="186"/>
      <c r="E50" s="183" t="s">
        <v>20</v>
      </c>
      <c r="F50" s="175"/>
      <c r="G50" s="175"/>
      <c r="H50" s="179"/>
      <c r="I50" s="210"/>
      <c r="J50" s="185"/>
      <c r="K50" s="185"/>
      <c r="L50" s="212"/>
      <c r="M50" s="185"/>
    </row>
    <row r="51" spans="1:13" ht="17.25" customHeight="1">
      <c r="A51" s="200"/>
      <c r="B51" s="201"/>
      <c r="C51" s="201"/>
      <c r="D51" s="186"/>
      <c r="E51" s="184" t="s">
        <v>21</v>
      </c>
      <c r="F51" s="175"/>
      <c r="G51" s="176"/>
      <c r="H51" s="179"/>
      <c r="I51" s="211"/>
      <c r="J51" s="185"/>
      <c r="K51" s="185"/>
      <c r="L51" s="212"/>
      <c r="M51" s="185"/>
    </row>
    <row r="52" spans="1:13" ht="15.75" customHeight="1">
      <c r="A52" s="200" t="s">
        <v>36</v>
      </c>
      <c r="B52" s="201" t="s">
        <v>76</v>
      </c>
      <c r="C52" s="201"/>
      <c r="D52" s="186" t="s">
        <v>182</v>
      </c>
      <c r="E52" s="182" t="s">
        <v>16</v>
      </c>
      <c r="F52" s="174">
        <f>F54+F55+F56+F57</f>
        <v>62083.9</v>
      </c>
      <c r="G52" s="174">
        <f>G54+G55+G56+G57</f>
        <v>33659.6</v>
      </c>
      <c r="H52" s="178">
        <f>G52/F52*100</f>
        <v>54.21631050884368</v>
      </c>
      <c r="I52" s="214" t="s">
        <v>198</v>
      </c>
      <c r="J52" s="185">
        <v>1</v>
      </c>
      <c r="K52" s="185">
        <v>1</v>
      </c>
      <c r="L52" s="185">
        <f>K52/J52*100</f>
        <v>100</v>
      </c>
      <c r="M52" s="185" t="s">
        <v>46</v>
      </c>
    </row>
    <row r="53" spans="1:13" ht="15.75">
      <c r="A53" s="200"/>
      <c r="B53" s="201"/>
      <c r="C53" s="201"/>
      <c r="D53" s="186"/>
      <c r="E53" s="172" t="s">
        <v>17</v>
      </c>
      <c r="F53" s="175"/>
      <c r="G53" s="175"/>
      <c r="H53" s="179"/>
      <c r="I53" s="210"/>
      <c r="J53" s="185"/>
      <c r="K53" s="185"/>
      <c r="L53" s="185"/>
      <c r="M53" s="185"/>
    </row>
    <row r="54" spans="1:13" ht="15.75">
      <c r="A54" s="200"/>
      <c r="B54" s="201"/>
      <c r="C54" s="201"/>
      <c r="D54" s="186"/>
      <c r="E54" s="183" t="s">
        <v>18</v>
      </c>
      <c r="F54" s="175"/>
      <c r="G54" s="175"/>
      <c r="H54" s="179"/>
      <c r="I54" s="210"/>
      <c r="J54" s="185"/>
      <c r="K54" s="185"/>
      <c r="L54" s="185"/>
      <c r="M54" s="185"/>
    </row>
    <row r="55" spans="1:13" ht="15.75">
      <c r="A55" s="200"/>
      <c r="B55" s="201"/>
      <c r="C55" s="201"/>
      <c r="D55" s="186"/>
      <c r="E55" s="183" t="s">
        <v>19</v>
      </c>
      <c r="F55" s="175">
        <v>57702.5</v>
      </c>
      <c r="G55" s="175">
        <v>29278.2</v>
      </c>
      <c r="H55" s="179">
        <f>G55/F55*100</f>
        <v>50.73991594818249</v>
      </c>
      <c r="I55" s="210"/>
      <c r="J55" s="185"/>
      <c r="K55" s="185"/>
      <c r="L55" s="185"/>
      <c r="M55" s="185"/>
    </row>
    <row r="56" spans="1:13" ht="72" customHeight="1">
      <c r="A56" s="200"/>
      <c r="B56" s="201"/>
      <c r="C56" s="201"/>
      <c r="D56" s="186"/>
      <c r="E56" s="183" t="s">
        <v>20</v>
      </c>
      <c r="F56" s="175">
        <v>4381.4</v>
      </c>
      <c r="G56" s="175">
        <v>4381.4</v>
      </c>
      <c r="H56" s="179">
        <f>G56/F56*100</f>
        <v>100</v>
      </c>
      <c r="I56" s="210"/>
      <c r="J56" s="185"/>
      <c r="K56" s="185"/>
      <c r="L56" s="185"/>
      <c r="M56" s="185"/>
    </row>
    <row r="57" spans="1:13" ht="18" customHeight="1">
      <c r="A57" s="200"/>
      <c r="B57" s="201"/>
      <c r="C57" s="201"/>
      <c r="D57" s="186"/>
      <c r="E57" s="184" t="s">
        <v>21</v>
      </c>
      <c r="F57" s="175"/>
      <c r="G57" s="176"/>
      <c r="H57" s="177"/>
      <c r="I57" s="211"/>
      <c r="J57" s="185"/>
      <c r="K57" s="185"/>
      <c r="L57" s="185"/>
      <c r="M57" s="185"/>
    </row>
    <row r="58" spans="1:13" ht="55.5" customHeight="1">
      <c r="A58" s="200" t="s">
        <v>45</v>
      </c>
      <c r="B58" s="201" t="s">
        <v>49</v>
      </c>
      <c r="C58" s="201"/>
      <c r="D58" s="208" t="s">
        <v>182</v>
      </c>
      <c r="E58" s="182" t="s">
        <v>16</v>
      </c>
      <c r="F58" s="174">
        <f>F60+F61+F62+F63</f>
        <v>1501.5</v>
      </c>
      <c r="G58" s="174">
        <f>G60+G61+G62+G63</f>
        <v>1363.6</v>
      </c>
      <c r="H58" s="178">
        <f>G58/F58*100</f>
        <v>90.81585081585081</v>
      </c>
      <c r="I58" s="214" t="s">
        <v>48</v>
      </c>
      <c r="J58" s="229">
        <v>100</v>
      </c>
      <c r="K58" s="229">
        <v>100</v>
      </c>
      <c r="L58" s="229">
        <f>K58/J58*100</f>
        <v>100</v>
      </c>
      <c r="M58" s="185" t="s">
        <v>184</v>
      </c>
    </row>
    <row r="59" spans="1:13" ht="55.5" customHeight="1">
      <c r="A59" s="200"/>
      <c r="B59" s="201"/>
      <c r="C59" s="201"/>
      <c r="D59" s="226"/>
      <c r="E59" s="183" t="s">
        <v>17</v>
      </c>
      <c r="F59" s="175"/>
      <c r="G59" s="175"/>
      <c r="H59" s="177"/>
      <c r="I59" s="210"/>
      <c r="J59" s="239"/>
      <c r="K59" s="239"/>
      <c r="L59" s="239"/>
      <c r="M59" s="185"/>
    </row>
    <row r="60" spans="1:13" ht="55.5" customHeight="1">
      <c r="A60" s="200"/>
      <c r="B60" s="201"/>
      <c r="C60" s="201"/>
      <c r="D60" s="226"/>
      <c r="E60" s="183" t="s">
        <v>18</v>
      </c>
      <c r="F60" s="175">
        <v>1501.5</v>
      </c>
      <c r="G60" s="59">
        <v>1363.6</v>
      </c>
      <c r="H60" s="179">
        <f>G60/F60*100</f>
        <v>90.81585081585081</v>
      </c>
      <c r="I60" s="210"/>
      <c r="J60" s="239"/>
      <c r="K60" s="239"/>
      <c r="L60" s="239"/>
      <c r="M60" s="185"/>
    </row>
    <row r="61" spans="1:13" ht="55.5" customHeight="1">
      <c r="A61" s="200"/>
      <c r="B61" s="201"/>
      <c r="C61" s="201"/>
      <c r="D61" s="226"/>
      <c r="E61" s="183" t="s">
        <v>19</v>
      </c>
      <c r="F61" s="175"/>
      <c r="G61" s="175"/>
      <c r="H61" s="177"/>
      <c r="I61" s="210"/>
      <c r="J61" s="239"/>
      <c r="K61" s="239"/>
      <c r="L61" s="239"/>
      <c r="M61" s="185"/>
    </row>
    <row r="62" spans="1:13" ht="15.75" customHeight="1">
      <c r="A62" s="200"/>
      <c r="B62" s="201"/>
      <c r="C62" s="201"/>
      <c r="D62" s="226"/>
      <c r="E62" s="183" t="s">
        <v>20</v>
      </c>
      <c r="F62" s="175"/>
      <c r="G62" s="175"/>
      <c r="H62" s="177"/>
      <c r="I62" s="210"/>
      <c r="J62" s="239"/>
      <c r="K62" s="239"/>
      <c r="L62" s="239"/>
      <c r="M62" s="185"/>
    </row>
    <row r="63" spans="1:13" ht="17.25" customHeight="1">
      <c r="A63" s="200"/>
      <c r="B63" s="201"/>
      <c r="C63" s="201"/>
      <c r="D63" s="209"/>
      <c r="E63" s="184" t="s">
        <v>21</v>
      </c>
      <c r="F63" s="175"/>
      <c r="G63" s="175"/>
      <c r="H63" s="177"/>
      <c r="I63" s="211"/>
      <c r="J63" s="231"/>
      <c r="K63" s="231"/>
      <c r="L63" s="231"/>
      <c r="M63" s="185"/>
    </row>
    <row r="64" spans="1:13" ht="15.75" customHeight="1">
      <c r="A64" s="200" t="s">
        <v>47</v>
      </c>
      <c r="B64" s="201" t="s">
        <v>77</v>
      </c>
      <c r="C64" s="201"/>
      <c r="D64" s="208" t="s">
        <v>182</v>
      </c>
      <c r="E64" s="182" t="s">
        <v>16</v>
      </c>
      <c r="F64" s="174">
        <f>F66+F67+F68+F69</f>
        <v>2616.9</v>
      </c>
      <c r="G64" s="174">
        <f>G66+G67+G68+G69</f>
        <v>2612.9</v>
      </c>
      <c r="H64" s="178">
        <f>G64/F64*100</f>
        <v>99.84714738813099</v>
      </c>
      <c r="I64" s="214" t="s">
        <v>50</v>
      </c>
      <c r="J64" s="229">
        <v>100</v>
      </c>
      <c r="K64" s="229">
        <v>100</v>
      </c>
      <c r="L64" s="229">
        <f>K64/J64*100</f>
        <v>100</v>
      </c>
      <c r="M64" s="185" t="s">
        <v>184</v>
      </c>
    </row>
    <row r="65" spans="1:13" ht="15.75">
      <c r="A65" s="200"/>
      <c r="B65" s="201"/>
      <c r="C65" s="201"/>
      <c r="D65" s="226"/>
      <c r="E65" s="183" t="s">
        <v>17</v>
      </c>
      <c r="F65" s="175"/>
      <c r="G65" s="175"/>
      <c r="H65" s="177"/>
      <c r="I65" s="210"/>
      <c r="J65" s="239"/>
      <c r="K65" s="239"/>
      <c r="L65" s="239"/>
      <c r="M65" s="185"/>
    </row>
    <row r="66" spans="1:13" ht="15.75">
      <c r="A66" s="200"/>
      <c r="B66" s="201"/>
      <c r="C66" s="201"/>
      <c r="D66" s="226"/>
      <c r="E66" s="183" t="s">
        <v>18</v>
      </c>
      <c r="F66" s="175"/>
      <c r="G66" s="82"/>
      <c r="H66" s="179"/>
      <c r="I66" s="210"/>
      <c r="J66" s="239"/>
      <c r="K66" s="239"/>
      <c r="L66" s="239"/>
      <c r="M66" s="185"/>
    </row>
    <row r="67" spans="1:13" ht="15.75">
      <c r="A67" s="200"/>
      <c r="B67" s="201"/>
      <c r="C67" s="201"/>
      <c r="D67" s="226"/>
      <c r="E67" s="183" t="s">
        <v>19</v>
      </c>
      <c r="F67" s="175">
        <v>2616.9</v>
      </c>
      <c r="G67" s="175">
        <v>2612.9</v>
      </c>
      <c r="H67" s="179">
        <f>G67/F67*100</f>
        <v>99.84714738813099</v>
      </c>
      <c r="I67" s="210"/>
      <c r="J67" s="239"/>
      <c r="K67" s="239"/>
      <c r="L67" s="239"/>
      <c r="M67" s="185"/>
    </row>
    <row r="68" spans="1:13" ht="15.75">
      <c r="A68" s="200"/>
      <c r="B68" s="201"/>
      <c r="C68" s="201"/>
      <c r="D68" s="226"/>
      <c r="E68" s="183" t="s">
        <v>20</v>
      </c>
      <c r="F68" s="175"/>
      <c r="G68" s="175"/>
      <c r="H68" s="177"/>
      <c r="I68" s="210"/>
      <c r="J68" s="239"/>
      <c r="K68" s="239"/>
      <c r="L68" s="239"/>
      <c r="M68" s="185"/>
    </row>
    <row r="69" spans="1:13" ht="246.75" customHeight="1">
      <c r="A69" s="200"/>
      <c r="B69" s="201"/>
      <c r="C69" s="201"/>
      <c r="D69" s="209"/>
      <c r="E69" s="184" t="s">
        <v>21</v>
      </c>
      <c r="F69" s="175"/>
      <c r="G69" s="175"/>
      <c r="H69" s="177"/>
      <c r="I69" s="211"/>
      <c r="J69" s="231"/>
      <c r="K69" s="231"/>
      <c r="L69" s="231"/>
      <c r="M69" s="185"/>
    </row>
    <row r="70" spans="1:13" ht="15.75">
      <c r="A70" s="200"/>
      <c r="B70" s="201" t="s">
        <v>120</v>
      </c>
      <c r="C70" s="201"/>
      <c r="D70" s="202"/>
      <c r="E70" s="35" t="s">
        <v>16</v>
      </c>
      <c r="F70" s="60">
        <f>F72+F73+F74+F75</f>
        <v>316389</v>
      </c>
      <c r="G70" s="60">
        <f>G72+G73+G74+G75</f>
        <v>280943.10000000003</v>
      </c>
      <c r="H70" s="178">
        <f>G70/F70*100</f>
        <v>88.7967343997421</v>
      </c>
      <c r="I70" s="203"/>
      <c r="J70" s="185"/>
      <c r="K70" s="185"/>
      <c r="L70" s="185"/>
      <c r="M70" s="185"/>
    </row>
    <row r="71" spans="1:13" ht="15.75">
      <c r="A71" s="200"/>
      <c r="B71" s="201"/>
      <c r="C71" s="201"/>
      <c r="D71" s="202"/>
      <c r="E71" s="61" t="s">
        <v>17</v>
      </c>
      <c r="F71" s="62"/>
      <c r="G71" s="62"/>
      <c r="H71" s="179"/>
      <c r="I71" s="204"/>
      <c r="J71" s="185"/>
      <c r="K71" s="185"/>
      <c r="L71" s="185"/>
      <c r="M71" s="185"/>
    </row>
    <row r="72" spans="1:13" ht="15.75">
      <c r="A72" s="200"/>
      <c r="B72" s="201"/>
      <c r="C72" s="201"/>
      <c r="D72" s="202"/>
      <c r="E72" s="61" t="s">
        <v>18</v>
      </c>
      <c r="F72" s="62">
        <f aca="true" t="shared" si="1" ref="F72:G75">F12+F36</f>
        <v>1501.5</v>
      </c>
      <c r="G72" s="62">
        <f t="shared" si="1"/>
        <v>1363.6</v>
      </c>
      <c r="H72" s="179">
        <f>G72/F72*100</f>
        <v>90.81585081585081</v>
      </c>
      <c r="I72" s="204"/>
      <c r="J72" s="185"/>
      <c r="K72" s="185"/>
      <c r="L72" s="185"/>
      <c r="M72" s="185"/>
    </row>
    <row r="73" spans="1:13" ht="15.75">
      <c r="A73" s="200"/>
      <c r="B73" s="201"/>
      <c r="C73" s="201"/>
      <c r="D73" s="202"/>
      <c r="E73" s="61" t="s">
        <v>19</v>
      </c>
      <c r="F73" s="62">
        <f t="shared" si="1"/>
        <v>310506.1</v>
      </c>
      <c r="G73" s="62">
        <f t="shared" si="1"/>
        <v>275198.10000000003</v>
      </c>
      <c r="H73" s="179">
        <f>G73/F73*100</f>
        <v>88.62888683990428</v>
      </c>
      <c r="I73" s="204"/>
      <c r="J73" s="185"/>
      <c r="K73" s="185"/>
      <c r="L73" s="185"/>
      <c r="M73" s="185"/>
    </row>
    <row r="74" spans="1:13" ht="15.75">
      <c r="A74" s="200"/>
      <c r="B74" s="201"/>
      <c r="C74" s="201"/>
      <c r="D74" s="202"/>
      <c r="E74" s="61" t="s">
        <v>20</v>
      </c>
      <c r="F74" s="62">
        <f t="shared" si="1"/>
        <v>4381.4</v>
      </c>
      <c r="G74" s="62">
        <f t="shared" si="1"/>
        <v>4381.4</v>
      </c>
      <c r="H74" s="179">
        <f>G74/F74*100</f>
        <v>100</v>
      </c>
      <c r="I74" s="204"/>
      <c r="J74" s="185"/>
      <c r="K74" s="185"/>
      <c r="L74" s="185"/>
      <c r="M74" s="185"/>
    </row>
    <row r="75" spans="1:13" ht="15.75">
      <c r="A75" s="200"/>
      <c r="B75" s="201"/>
      <c r="C75" s="201"/>
      <c r="D75" s="202"/>
      <c r="E75" s="63" t="s">
        <v>21</v>
      </c>
      <c r="F75" s="64">
        <f t="shared" si="1"/>
        <v>0</v>
      </c>
      <c r="G75" s="64">
        <f t="shared" si="1"/>
        <v>0</v>
      </c>
      <c r="H75" s="180">
        <v>0</v>
      </c>
      <c r="I75" s="205"/>
      <c r="J75" s="185"/>
      <c r="K75" s="185"/>
      <c r="L75" s="185"/>
      <c r="M75" s="185"/>
    </row>
  </sheetData>
  <sheetProtection/>
  <mergeCells count="116">
    <mergeCell ref="L64:L69"/>
    <mergeCell ref="M64:M69"/>
    <mergeCell ref="A64:A69"/>
    <mergeCell ref="B64:C69"/>
    <mergeCell ref="D64:D69"/>
    <mergeCell ref="I64:I69"/>
    <mergeCell ref="J64:J69"/>
    <mergeCell ref="K64:K69"/>
    <mergeCell ref="L52:L57"/>
    <mergeCell ref="M52:M57"/>
    <mergeCell ref="A58:A63"/>
    <mergeCell ref="B58:C63"/>
    <mergeCell ref="D58:D63"/>
    <mergeCell ref="I58:I63"/>
    <mergeCell ref="J58:J63"/>
    <mergeCell ref="K58:K63"/>
    <mergeCell ref="L58:L63"/>
    <mergeCell ref="M58:M63"/>
    <mergeCell ref="A52:A57"/>
    <mergeCell ref="B52:C57"/>
    <mergeCell ref="D52:D57"/>
    <mergeCell ref="I52:I57"/>
    <mergeCell ref="J52:J57"/>
    <mergeCell ref="K52:K57"/>
    <mergeCell ref="L40:L45"/>
    <mergeCell ref="M40:M45"/>
    <mergeCell ref="A46:A51"/>
    <mergeCell ref="B46:C51"/>
    <mergeCell ref="D46:D51"/>
    <mergeCell ref="I46:I51"/>
    <mergeCell ref="J46:J51"/>
    <mergeCell ref="K46:K51"/>
    <mergeCell ref="L46:L51"/>
    <mergeCell ref="M46:M51"/>
    <mergeCell ref="A40:A45"/>
    <mergeCell ref="B40:C45"/>
    <mergeCell ref="D40:D45"/>
    <mergeCell ref="I40:I45"/>
    <mergeCell ref="J40:J45"/>
    <mergeCell ref="K40:K45"/>
    <mergeCell ref="A34:A39"/>
    <mergeCell ref="B34:C39"/>
    <mergeCell ref="D34:D39"/>
    <mergeCell ref="I36:I37"/>
    <mergeCell ref="J36:J37"/>
    <mergeCell ref="K36:K37"/>
    <mergeCell ref="A28:A33"/>
    <mergeCell ref="B28:C33"/>
    <mergeCell ref="D28:D33"/>
    <mergeCell ref="I28:I33"/>
    <mergeCell ref="J28:J33"/>
    <mergeCell ref="K28:K33"/>
    <mergeCell ref="K16:K17"/>
    <mergeCell ref="L16:L17"/>
    <mergeCell ref="M16:M21"/>
    <mergeCell ref="K22:K27"/>
    <mergeCell ref="L22:L27"/>
    <mergeCell ref="M22:M27"/>
    <mergeCell ref="A10:A15"/>
    <mergeCell ref="B10:C15"/>
    <mergeCell ref="D10:D15"/>
    <mergeCell ref="L10:L15"/>
    <mergeCell ref="M10:M15"/>
    <mergeCell ref="A16:A21"/>
    <mergeCell ref="B16:C21"/>
    <mergeCell ref="D16:D21"/>
    <mergeCell ref="I16:I17"/>
    <mergeCell ref="J16:J17"/>
    <mergeCell ref="H5:H6"/>
    <mergeCell ref="I5:L5"/>
    <mergeCell ref="M5:M6"/>
    <mergeCell ref="B7:C7"/>
    <mergeCell ref="A8:A9"/>
    <mergeCell ref="B8:H9"/>
    <mergeCell ref="K18:K21"/>
    <mergeCell ref="I22:I27"/>
    <mergeCell ref="L18:L21"/>
    <mergeCell ref="J22:J27"/>
    <mergeCell ref="A3:M3"/>
    <mergeCell ref="A5:A6"/>
    <mergeCell ref="B5:C6"/>
    <mergeCell ref="D5:D6"/>
    <mergeCell ref="E5:E6"/>
    <mergeCell ref="F5:G5"/>
    <mergeCell ref="I10:I15"/>
    <mergeCell ref="J10:J15"/>
    <mergeCell ref="K10:K15"/>
    <mergeCell ref="A2:M2"/>
    <mergeCell ref="A22:A27"/>
    <mergeCell ref="B22:C27"/>
    <mergeCell ref="D22:D27"/>
    <mergeCell ref="F22:H27"/>
    <mergeCell ref="I18:I21"/>
    <mergeCell ref="J18:J21"/>
    <mergeCell ref="L28:L33"/>
    <mergeCell ref="M28:M33"/>
    <mergeCell ref="I34:I35"/>
    <mergeCell ref="J34:J35"/>
    <mergeCell ref="K34:K35"/>
    <mergeCell ref="L34:L35"/>
    <mergeCell ref="M34:M35"/>
    <mergeCell ref="L36:L37"/>
    <mergeCell ref="M36:M37"/>
    <mergeCell ref="I38:I39"/>
    <mergeCell ref="J38:J39"/>
    <mergeCell ref="K38:K39"/>
    <mergeCell ref="L38:L39"/>
    <mergeCell ref="M38:M39"/>
    <mergeCell ref="L70:L75"/>
    <mergeCell ref="M70:M75"/>
    <mergeCell ref="A70:A75"/>
    <mergeCell ref="B70:C75"/>
    <mergeCell ref="D70:D75"/>
    <mergeCell ref="I70:I75"/>
    <mergeCell ref="J70:J75"/>
    <mergeCell ref="K70:K75"/>
  </mergeCells>
  <printOptions/>
  <pageMargins left="0.4330708661417323" right="0.31496062992125984" top="0.31496062992125984" bottom="0.31496062992125984" header="0.31496062992125984" footer="0.31496062992125984"/>
  <pageSetup fitToHeight="6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5"/>
  <sheetViews>
    <sheetView zoomScale="70" zoomScaleNormal="70" zoomScalePageLayoutView="0" workbookViewId="0" topLeftCell="A37">
      <selection activeCell="A39" sqref="A39:M45"/>
    </sheetView>
  </sheetViews>
  <sheetFormatPr defaultColWidth="9.140625" defaultRowHeight="15"/>
  <cols>
    <col min="1" max="1" width="6.421875" style="118" customWidth="1"/>
    <col min="2" max="2" width="3.421875" style="118" customWidth="1"/>
    <col min="3" max="3" width="16.8515625" style="118" customWidth="1"/>
    <col min="4" max="4" width="12.8515625" style="79" customWidth="1"/>
    <col min="5" max="5" width="13.28125" style="118" customWidth="1"/>
    <col min="6" max="6" width="15.57421875" style="118" customWidth="1"/>
    <col min="7" max="7" width="11.57421875" style="86" customWidth="1"/>
    <col min="8" max="8" width="10.7109375" style="118" customWidth="1"/>
    <col min="9" max="9" width="21.00390625" style="118" customWidth="1"/>
    <col min="10" max="11" width="9.140625" style="118" customWidth="1"/>
    <col min="12" max="12" width="12.7109375" style="118" customWidth="1"/>
    <col min="13" max="13" width="26.140625" style="118" customWidth="1"/>
    <col min="14" max="16384" width="9.140625" style="118" customWidth="1"/>
  </cols>
  <sheetData>
    <row r="1" spans="1:13" s="119" customFormat="1" ht="31.5" customHeight="1">
      <c r="A1" s="240" t="s">
        <v>192</v>
      </c>
      <c r="B1" s="240"/>
      <c r="C1" s="240"/>
      <c r="D1" s="240"/>
      <c r="E1" s="240"/>
      <c r="F1" s="241"/>
      <c r="G1" s="242"/>
      <c r="H1" s="242"/>
      <c r="I1" s="242"/>
      <c r="J1" s="242"/>
      <c r="K1" s="242"/>
      <c r="L1" s="242"/>
      <c r="M1" s="242"/>
    </row>
    <row r="2" spans="1:13" s="119" customFormat="1" ht="15.75" customHeight="1">
      <c r="A2" s="242" t="s">
        <v>29</v>
      </c>
      <c r="B2" s="242"/>
      <c r="C2" s="242"/>
      <c r="D2" s="242"/>
      <c r="E2" s="242"/>
      <c r="F2" s="241"/>
      <c r="G2" s="242"/>
      <c r="H2" s="242"/>
      <c r="I2" s="242"/>
      <c r="J2" s="242"/>
      <c r="K2" s="242"/>
      <c r="L2" s="242"/>
      <c r="M2" s="242"/>
    </row>
    <row r="3" spans="6:7" s="119" customFormat="1" ht="15.75" customHeight="1">
      <c r="F3" s="118"/>
      <c r="G3" s="83"/>
    </row>
    <row r="4" spans="1:13" s="46" customFormat="1" ht="34.5" customHeight="1">
      <c r="A4" s="243" t="s">
        <v>2</v>
      </c>
      <c r="B4" s="243" t="s">
        <v>3</v>
      </c>
      <c r="C4" s="243"/>
      <c r="D4" s="243" t="s">
        <v>4</v>
      </c>
      <c r="E4" s="243" t="s">
        <v>27</v>
      </c>
      <c r="F4" s="243" t="s">
        <v>5</v>
      </c>
      <c r="G4" s="243"/>
      <c r="H4" s="243" t="s">
        <v>6</v>
      </c>
      <c r="I4" s="243" t="s">
        <v>7</v>
      </c>
      <c r="J4" s="243"/>
      <c r="K4" s="243"/>
      <c r="L4" s="243"/>
      <c r="M4" s="243" t="s">
        <v>55</v>
      </c>
    </row>
    <row r="5" spans="1:13" s="46" customFormat="1" ht="60">
      <c r="A5" s="243"/>
      <c r="B5" s="243"/>
      <c r="C5" s="243"/>
      <c r="D5" s="243"/>
      <c r="E5" s="243"/>
      <c r="F5" s="113" t="s">
        <v>9</v>
      </c>
      <c r="G5" s="84" t="s">
        <v>10</v>
      </c>
      <c r="H5" s="243"/>
      <c r="I5" s="113" t="s">
        <v>41</v>
      </c>
      <c r="J5" s="113" t="s">
        <v>12</v>
      </c>
      <c r="K5" s="113" t="s">
        <v>13</v>
      </c>
      <c r="L5" s="113" t="s">
        <v>14</v>
      </c>
      <c r="M5" s="243"/>
    </row>
    <row r="6" spans="1:13" s="121" customFormat="1" ht="15">
      <c r="A6" s="113">
        <v>1</v>
      </c>
      <c r="B6" s="243">
        <v>2</v>
      </c>
      <c r="C6" s="243"/>
      <c r="D6" s="113">
        <v>3</v>
      </c>
      <c r="E6" s="113">
        <v>4</v>
      </c>
      <c r="F6" s="45">
        <v>5</v>
      </c>
      <c r="G6" s="85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</row>
    <row r="7" spans="1:13" s="121" customFormat="1" ht="72" customHeight="1">
      <c r="A7" s="117"/>
      <c r="B7" s="247" t="s">
        <v>33</v>
      </c>
      <c r="C7" s="247"/>
      <c r="D7" s="248"/>
      <c r="E7" s="243"/>
      <c r="F7" s="249"/>
      <c r="G7" s="243"/>
      <c r="H7" s="250"/>
      <c r="I7" s="112" t="s">
        <v>64</v>
      </c>
      <c r="J7" s="110">
        <v>5800</v>
      </c>
      <c r="K7" s="110">
        <v>5774</v>
      </c>
      <c r="L7" s="109">
        <f>K7/J7*100</f>
        <v>99.55172413793103</v>
      </c>
      <c r="M7" s="113"/>
    </row>
    <row r="8" spans="1:13" s="121" customFormat="1" ht="156.75" customHeight="1">
      <c r="A8" s="245"/>
      <c r="B8" s="247" t="s">
        <v>78</v>
      </c>
      <c r="C8" s="247"/>
      <c r="D8" s="248"/>
      <c r="E8" s="247"/>
      <c r="F8" s="249"/>
      <c r="G8" s="243"/>
      <c r="H8" s="250"/>
      <c r="I8" s="112" t="s">
        <v>113</v>
      </c>
      <c r="J8" s="110">
        <v>10</v>
      </c>
      <c r="K8" s="110">
        <v>10</v>
      </c>
      <c r="L8" s="110">
        <f>K8/J8*100</f>
        <v>100</v>
      </c>
      <c r="M8" s="114"/>
    </row>
    <row r="9" spans="1:13" ht="111" customHeight="1">
      <c r="A9" s="245"/>
      <c r="B9" s="247"/>
      <c r="C9" s="247"/>
      <c r="D9" s="248"/>
      <c r="E9" s="247"/>
      <c r="F9" s="249"/>
      <c r="G9" s="243"/>
      <c r="H9" s="250"/>
      <c r="I9" s="117" t="s">
        <v>114</v>
      </c>
      <c r="J9" s="111">
        <v>90</v>
      </c>
      <c r="K9" s="111">
        <v>90</v>
      </c>
      <c r="L9" s="116">
        <f>K9/J9*100</f>
        <v>100</v>
      </c>
      <c r="M9" s="111"/>
    </row>
    <row r="10" spans="1:13" ht="21" customHeight="1">
      <c r="A10" s="253" t="s">
        <v>59</v>
      </c>
      <c r="B10" s="260" t="s">
        <v>109</v>
      </c>
      <c r="C10" s="261"/>
      <c r="D10" s="253" t="s">
        <v>182</v>
      </c>
      <c r="E10" s="111" t="s">
        <v>145</v>
      </c>
      <c r="F10" s="50">
        <f>SUM(F11:F12)</f>
        <v>41020.200000000004</v>
      </c>
      <c r="G10" s="50">
        <f>SUM(G11:G12)</f>
        <v>40514.9</v>
      </c>
      <c r="H10" s="109">
        <f>G10/F10*100</f>
        <v>98.76816787826485</v>
      </c>
      <c r="I10" s="284" t="s">
        <v>111</v>
      </c>
      <c r="J10" s="268">
        <v>1</v>
      </c>
      <c r="K10" s="268">
        <v>1</v>
      </c>
      <c r="L10" s="270">
        <f>K10/J10*100</f>
        <v>100</v>
      </c>
      <c r="M10" s="253" t="s">
        <v>35</v>
      </c>
    </row>
    <row r="11" spans="1:13" ht="60" customHeight="1">
      <c r="A11" s="254"/>
      <c r="B11" s="262"/>
      <c r="C11" s="263"/>
      <c r="D11" s="254"/>
      <c r="E11" s="128" t="s">
        <v>31</v>
      </c>
      <c r="F11" s="50">
        <f>F15+F16+F17+F18+F20</f>
        <v>40016.8</v>
      </c>
      <c r="G11" s="50">
        <f>G15+G16+G17+G18+G20</f>
        <v>39795.6</v>
      </c>
      <c r="H11" s="109">
        <f>G11/F11*100</f>
        <v>99.44723216249174</v>
      </c>
      <c r="I11" s="285"/>
      <c r="J11" s="269"/>
      <c r="K11" s="269"/>
      <c r="L11" s="271"/>
      <c r="M11" s="255"/>
    </row>
    <row r="12" spans="1:13" ht="55.5" customHeight="1">
      <c r="A12" s="255"/>
      <c r="B12" s="264"/>
      <c r="C12" s="265"/>
      <c r="D12" s="255"/>
      <c r="E12" s="114" t="s">
        <v>53</v>
      </c>
      <c r="F12" s="50">
        <f>F19</f>
        <v>1003.4</v>
      </c>
      <c r="G12" s="50">
        <f>G19</f>
        <v>719.3</v>
      </c>
      <c r="H12" s="109">
        <f>G12/F12*100</f>
        <v>71.68626669324297</v>
      </c>
      <c r="I12" s="117" t="s">
        <v>161</v>
      </c>
      <c r="J12" s="111">
        <v>1</v>
      </c>
      <c r="K12" s="111">
        <v>1</v>
      </c>
      <c r="L12" s="116">
        <f>K12/J12*100</f>
        <v>100</v>
      </c>
      <c r="M12" s="108" t="s">
        <v>162</v>
      </c>
    </row>
    <row r="13" spans="1:13" ht="15" customHeight="1">
      <c r="A13" s="244" t="s">
        <v>15</v>
      </c>
      <c r="B13" s="246" t="s">
        <v>79</v>
      </c>
      <c r="C13" s="246"/>
      <c r="D13" s="252" t="s">
        <v>182</v>
      </c>
      <c r="E13" s="51" t="s">
        <v>16</v>
      </c>
      <c r="F13" s="52">
        <f>F15</f>
        <v>5943</v>
      </c>
      <c r="G13" s="52">
        <f>G15</f>
        <v>5943</v>
      </c>
      <c r="H13" s="53">
        <f>G13/F13*100</f>
        <v>100</v>
      </c>
      <c r="I13" s="258" t="s">
        <v>112</v>
      </c>
      <c r="J13" s="259">
        <v>150</v>
      </c>
      <c r="K13" s="247">
        <v>150</v>
      </c>
      <c r="L13" s="256">
        <f>K13/J13*100</f>
        <v>100</v>
      </c>
      <c r="M13" s="253" t="s">
        <v>35</v>
      </c>
    </row>
    <row r="14" spans="1:13" ht="15">
      <c r="A14" s="244"/>
      <c r="B14" s="246"/>
      <c r="C14" s="246"/>
      <c r="D14" s="252"/>
      <c r="E14" s="51" t="s">
        <v>17</v>
      </c>
      <c r="F14" s="48"/>
      <c r="G14" s="48"/>
      <c r="H14" s="53"/>
      <c r="I14" s="258"/>
      <c r="J14" s="259"/>
      <c r="K14" s="247"/>
      <c r="L14" s="256"/>
      <c r="M14" s="254"/>
    </row>
    <row r="15" spans="1:13" ht="167.25" customHeight="1">
      <c r="A15" s="244"/>
      <c r="B15" s="246"/>
      <c r="C15" s="246"/>
      <c r="D15" s="252"/>
      <c r="E15" s="51" t="s">
        <v>18</v>
      </c>
      <c r="F15" s="54">
        <v>5943</v>
      </c>
      <c r="G15" s="48">
        <v>5943</v>
      </c>
      <c r="H15" s="53">
        <f aca="true" t="shared" si="0" ref="H15:H21">G15/F15*100</f>
        <v>100</v>
      </c>
      <c r="I15" s="258"/>
      <c r="J15" s="259"/>
      <c r="K15" s="247"/>
      <c r="L15" s="256"/>
      <c r="M15" s="255"/>
    </row>
    <row r="16" spans="1:13" ht="135.75" customHeight="1">
      <c r="A16" s="120" t="s">
        <v>22</v>
      </c>
      <c r="B16" s="251" t="s">
        <v>80</v>
      </c>
      <c r="C16" s="251"/>
      <c r="D16" s="78" t="s">
        <v>182</v>
      </c>
      <c r="E16" s="51" t="s">
        <v>18</v>
      </c>
      <c r="F16" s="48">
        <v>538.1</v>
      </c>
      <c r="G16" s="48">
        <v>465.1</v>
      </c>
      <c r="H16" s="53">
        <f t="shared" si="0"/>
        <v>86.43374837390819</v>
      </c>
      <c r="I16" s="117" t="s">
        <v>37</v>
      </c>
      <c r="J16" s="111">
        <v>600</v>
      </c>
      <c r="K16" s="111">
        <v>595</v>
      </c>
      <c r="L16" s="116">
        <f>K16/J16*100</f>
        <v>99.16666666666667</v>
      </c>
      <c r="M16" s="108" t="s">
        <v>35</v>
      </c>
    </row>
    <row r="17" spans="1:13" ht="90.75" customHeight="1">
      <c r="A17" s="120" t="s">
        <v>30</v>
      </c>
      <c r="B17" s="246" t="s">
        <v>123</v>
      </c>
      <c r="C17" s="246"/>
      <c r="D17" s="78" t="s">
        <v>182</v>
      </c>
      <c r="E17" s="51" t="s">
        <v>18</v>
      </c>
      <c r="F17" s="48">
        <v>361.7</v>
      </c>
      <c r="G17" s="48">
        <v>288.1</v>
      </c>
      <c r="H17" s="53">
        <f>G17*100/F17</f>
        <v>79.65164500967654</v>
      </c>
      <c r="I17" s="117" t="s">
        <v>124</v>
      </c>
      <c r="J17" s="111">
        <v>2</v>
      </c>
      <c r="K17" s="111">
        <v>2</v>
      </c>
      <c r="L17" s="116">
        <f>K17/J17*100</f>
        <v>100</v>
      </c>
      <c r="M17" s="113" t="s">
        <v>175</v>
      </c>
    </row>
    <row r="18" spans="1:13" ht="261" customHeight="1">
      <c r="A18" s="120" t="s">
        <v>122</v>
      </c>
      <c r="B18" s="246" t="s">
        <v>81</v>
      </c>
      <c r="C18" s="246"/>
      <c r="D18" s="78" t="s">
        <v>182</v>
      </c>
      <c r="E18" s="51" t="s">
        <v>18</v>
      </c>
      <c r="F18" s="54">
        <v>32053.1</v>
      </c>
      <c r="G18" s="48">
        <v>31978.5</v>
      </c>
      <c r="H18" s="53">
        <f t="shared" si="0"/>
        <v>99.76726120094469</v>
      </c>
      <c r="I18" s="117" t="s">
        <v>82</v>
      </c>
      <c r="J18" s="111">
        <v>355</v>
      </c>
      <c r="K18" s="111">
        <v>355</v>
      </c>
      <c r="L18" s="116">
        <f>K18/J18*100</f>
        <v>100</v>
      </c>
      <c r="M18" s="108" t="s">
        <v>35</v>
      </c>
    </row>
    <row r="19" spans="1:13" ht="94.5" customHeight="1">
      <c r="A19" s="120" t="s">
        <v>163</v>
      </c>
      <c r="B19" s="266" t="s">
        <v>164</v>
      </c>
      <c r="C19" s="267"/>
      <c r="D19" s="78" t="s">
        <v>182</v>
      </c>
      <c r="E19" s="51" t="s">
        <v>53</v>
      </c>
      <c r="F19" s="54">
        <v>1003.4</v>
      </c>
      <c r="G19" s="48">
        <v>719.3</v>
      </c>
      <c r="H19" s="53">
        <f t="shared" si="0"/>
        <v>71.68626669324297</v>
      </c>
      <c r="I19" s="117" t="s">
        <v>165</v>
      </c>
      <c r="J19" s="111">
        <v>125</v>
      </c>
      <c r="K19" s="111">
        <v>90</v>
      </c>
      <c r="L19" s="116">
        <f>K19/J19*100</f>
        <v>72</v>
      </c>
      <c r="M19" s="108" t="s">
        <v>162</v>
      </c>
    </row>
    <row r="20" spans="1:13" ht="168" customHeight="1">
      <c r="A20" s="125" t="s">
        <v>185</v>
      </c>
      <c r="B20" s="266" t="s">
        <v>186</v>
      </c>
      <c r="C20" s="267"/>
      <c r="D20" s="78" t="s">
        <v>182</v>
      </c>
      <c r="E20" s="51" t="s">
        <v>31</v>
      </c>
      <c r="F20" s="54">
        <v>1120.9</v>
      </c>
      <c r="G20" s="48">
        <v>1120.9</v>
      </c>
      <c r="H20" s="53">
        <f t="shared" si="0"/>
        <v>100</v>
      </c>
      <c r="I20" s="87" t="s">
        <v>187</v>
      </c>
      <c r="J20" s="122">
        <v>9</v>
      </c>
      <c r="K20" s="122">
        <v>9</v>
      </c>
      <c r="L20" s="116">
        <f>K20/J20*100</f>
        <v>100</v>
      </c>
      <c r="M20" s="108" t="s">
        <v>162</v>
      </c>
    </row>
    <row r="21" spans="1:13" ht="15" customHeight="1">
      <c r="A21" s="253"/>
      <c r="B21" s="272" t="s">
        <v>23</v>
      </c>
      <c r="C21" s="273"/>
      <c r="D21" s="278"/>
      <c r="E21" s="51" t="s">
        <v>16</v>
      </c>
      <c r="F21" s="48">
        <f>F23+F24</f>
        <v>41020.200000000004</v>
      </c>
      <c r="G21" s="48">
        <f>G23+G24</f>
        <v>40514.9</v>
      </c>
      <c r="H21" s="53">
        <f t="shared" si="0"/>
        <v>98.76816787826485</v>
      </c>
      <c r="I21" s="253"/>
      <c r="J21" s="253"/>
      <c r="K21" s="253"/>
      <c r="L21" s="281"/>
      <c r="M21" s="253"/>
    </row>
    <row r="22" spans="1:13" ht="15">
      <c r="A22" s="254"/>
      <c r="B22" s="274"/>
      <c r="C22" s="275"/>
      <c r="D22" s="279"/>
      <c r="E22" s="51" t="s">
        <v>17</v>
      </c>
      <c r="F22" s="48"/>
      <c r="G22" s="48"/>
      <c r="H22" s="53"/>
      <c r="I22" s="254"/>
      <c r="J22" s="254"/>
      <c r="K22" s="254"/>
      <c r="L22" s="282"/>
      <c r="M22" s="254"/>
    </row>
    <row r="23" spans="1:13" ht="15">
      <c r="A23" s="254"/>
      <c r="B23" s="274"/>
      <c r="C23" s="275"/>
      <c r="D23" s="279"/>
      <c r="E23" s="51" t="s">
        <v>31</v>
      </c>
      <c r="F23" s="48">
        <f>F11</f>
        <v>40016.8</v>
      </c>
      <c r="G23" s="48">
        <f>G11</f>
        <v>39795.6</v>
      </c>
      <c r="H23" s="53">
        <f>G23/F23*100</f>
        <v>99.44723216249174</v>
      </c>
      <c r="I23" s="254"/>
      <c r="J23" s="254"/>
      <c r="K23" s="254"/>
      <c r="L23" s="282"/>
      <c r="M23" s="254"/>
    </row>
    <row r="24" spans="1:13" ht="15">
      <c r="A24" s="255"/>
      <c r="B24" s="276"/>
      <c r="C24" s="277"/>
      <c r="D24" s="280"/>
      <c r="E24" s="51" t="s">
        <v>53</v>
      </c>
      <c r="F24" s="48">
        <f>F12</f>
        <v>1003.4</v>
      </c>
      <c r="G24" s="48">
        <f>G12</f>
        <v>719.3</v>
      </c>
      <c r="H24" s="53">
        <f>G24/F24*100</f>
        <v>71.68626669324297</v>
      </c>
      <c r="I24" s="255"/>
      <c r="J24" s="255"/>
      <c r="K24" s="255"/>
      <c r="L24" s="283"/>
      <c r="M24" s="255"/>
    </row>
    <row r="25" spans="1:13" ht="94.5" customHeight="1">
      <c r="A25" s="243"/>
      <c r="B25" s="246" t="s">
        <v>61</v>
      </c>
      <c r="C25" s="246"/>
      <c r="D25" s="246"/>
      <c r="E25" s="246"/>
      <c r="F25" s="246"/>
      <c r="G25" s="246"/>
      <c r="H25" s="246"/>
      <c r="I25" s="112" t="s">
        <v>115</v>
      </c>
      <c r="J25" s="111">
        <v>90</v>
      </c>
      <c r="K25" s="111">
        <v>90</v>
      </c>
      <c r="L25" s="116">
        <f aca="true" t="shared" si="1" ref="L25:L31">K25/J25*100</f>
        <v>100</v>
      </c>
      <c r="M25" s="124"/>
    </row>
    <row r="26" spans="1:13" ht="86.25" customHeight="1">
      <c r="A26" s="243"/>
      <c r="B26" s="246"/>
      <c r="C26" s="246"/>
      <c r="D26" s="246"/>
      <c r="E26" s="246"/>
      <c r="F26" s="246"/>
      <c r="G26" s="246"/>
      <c r="H26" s="246"/>
      <c r="I26" s="112" t="s">
        <v>116</v>
      </c>
      <c r="J26" s="111">
        <v>5</v>
      </c>
      <c r="K26" s="111">
        <v>5</v>
      </c>
      <c r="L26" s="116">
        <f t="shared" si="1"/>
        <v>100</v>
      </c>
      <c r="M26" s="111"/>
    </row>
    <row r="27" spans="1:13" ht="111" customHeight="1">
      <c r="A27" s="113" t="s">
        <v>52</v>
      </c>
      <c r="B27" s="246" t="s">
        <v>117</v>
      </c>
      <c r="C27" s="246"/>
      <c r="D27" s="78" t="s">
        <v>182</v>
      </c>
      <c r="E27" s="55" t="s">
        <v>110</v>
      </c>
      <c r="F27" s="56">
        <f>F28+F29+F30</f>
        <v>10947.2</v>
      </c>
      <c r="G27" s="56">
        <f>G28+G29+G30</f>
        <v>10947.2</v>
      </c>
      <c r="H27" s="56">
        <f>G27/F27*100</f>
        <v>100</v>
      </c>
      <c r="I27" s="117" t="s">
        <v>173</v>
      </c>
      <c r="J27" s="111">
        <v>1</v>
      </c>
      <c r="K27" s="111">
        <v>1</v>
      </c>
      <c r="L27" s="116">
        <f t="shared" si="1"/>
        <v>100</v>
      </c>
      <c r="M27" s="108" t="s">
        <v>35</v>
      </c>
    </row>
    <row r="28" spans="1:13" ht="96.75" customHeight="1">
      <c r="A28" s="115" t="s">
        <v>24</v>
      </c>
      <c r="B28" s="246" t="s">
        <v>83</v>
      </c>
      <c r="C28" s="246"/>
      <c r="D28" s="78" t="s">
        <v>182</v>
      </c>
      <c r="E28" s="51" t="s">
        <v>18</v>
      </c>
      <c r="F28" s="56">
        <v>10231.2</v>
      </c>
      <c r="G28" s="48">
        <v>10231.2</v>
      </c>
      <c r="H28" s="53">
        <f aca="true" t="shared" si="2" ref="H28:H45">G28/F28*100</f>
        <v>100</v>
      </c>
      <c r="I28" s="112" t="s">
        <v>62</v>
      </c>
      <c r="J28" s="110">
        <v>3100</v>
      </c>
      <c r="K28" s="111">
        <v>3098</v>
      </c>
      <c r="L28" s="116">
        <f t="shared" si="1"/>
        <v>99.93548387096774</v>
      </c>
      <c r="M28" s="108" t="s">
        <v>35</v>
      </c>
    </row>
    <row r="29" spans="1:13" ht="55.5" customHeight="1">
      <c r="A29" s="115" t="s">
        <v>32</v>
      </c>
      <c r="B29" s="246" t="s">
        <v>84</v>
      </c>
      <c r="C29" s="246"/>
      <c r="D29" s="78" t="s">
        <v>182</v>
      </c>
      <c r="E29" s="51" t="s">
        <v>18</v>
      </c>
      <c r="F29" s="56">
        <v>490</v>
      </c>
      <c r="G29" s="48">
        <v>490</v>
      </c>
      <c r="H29" s="53">
        <f t="shared" si="2"/>
        <v>100</v>
      </c>
      <c r="I29" s="112" t="s">
        <v>34</v>
      </c>
      <c r="J29" s="110">
        <v>200</v>
      </c>
      <c r="K29" s="111">
        <v>200</v>
      </c>
      <c r="L29" s="116">
        <f t="shared" si="1"/>
        <v>100</v>
      </c>
      <c r="M29" s="108" t="s">
        <v>35</v>
      </c>
    </row>
    <row r="30" spans="1:13" ht="124.5" customHeight="1">
      <c r="A30" s="115" t="s">
        <v>36</v>
      </c>
      <c r="B30" s="246" t="s">
        <v>148</v>
      </c>
      <c r="C30" s="246"/>
      <c r="D30" s="78" t="s">
        <v>182</v>
      </c>
      <c r="E30" s="51" t="s">
        <v>18</v>
      </c>
      <c r="F30" s="56">
        <v>226</v>
      </c>
      <c r="G30" s="48">
        <v>226</v>
      </c>
      <c r="H30" s="53">
        <f>G30/F30*100</f>
        <v>100</v>
      </c>
      <c r="I30" s="112" t="s">
        <v>149</v>
      </c>
      <c r="J30" s="110">
        <v>113</v>
      </c>
      <c r="K30" s="111">
        <v>113</v>
      </c>
      <c r="L30" s="116">
        <f t="shared" si="1"/>
        <v>100</v>
      </c>
      <c r="M30" s="108" t="s">
        <v>35</v>
      </c>
    </row>
    <row r="31" spans="1:13" ht="53.25" customHeight="1" hidden="1">
      <c r="A31" s="257" t="s">
        <v>45</v>
      </c>
      <c r="B31" s="246" t="s">
        <v>85</v>
      </c>
      <c r="C31" s="246"/>
      <c r="D31" s="78" t="s">
        <v>121</v>
      </c>
      <c r="E31" s="51" t="s">
        <v>86</v>
      </c>
      <c r="F31" s="56">
        <v>0</v>
      </c>
      <c r="G31" s="48">
        <v>0</v>
      </c>
      <c r="H31" s="53" t="e">
        <f t="shared" si="2"/>
        <v>#DIV/0!</v>
      </c>
      <c r="I31" s="258" t="s">
        <v>87</v>
      </c>
      <c r="J31" s="259">
        <v>222</v>
      </c>
      <c r="K31" s="259">
        <v>223</v>
      </c>
      <c r="L31" s="256">
        <f t="shared" si="1"/>
        <v>100.45045045045045</v>
      </c>
      <c r="M31" s="108" t="s">
        <v>35</v>
      </c>
    </row>
    <row r="32" spans="1:13" ht="47.25" customHeight="1" hidden="1">
      <c r="A32" s="257"/>
      <c r="B32" s="246"/>
      <c r="C32" s="246"/>
      <c r="D32" s="78" t="s">
        <v>121</v>
      </c>
      <c r="E32" s="51" t="s">
        <v>18</v>
      </c>
      <c r="F32" s="56">
        <v>0</v>
      </c>
      <c r="G32" s="48">
        <v>0</v>
      </c>
      <c r="H32" s="53" t="e">
        <f t="shared" si="2"/>
        <v>#DIV/0!</v>
      </c>
      <c r="I32" s="258"/>
      <c r="J32" s="259"/>
      <c r="K32" s="259"/>
      <c r="L32" s="256"/>
      <c r="M32" s="108" t="s">
        <v>35</v>
      </c>
    </row>
    <row r="33" spans="1:13" ht="55.5" customHeight="1" hidden="1">
      <c r="A33" s="257"/>
      <c r="B33" s="246"/>
      <c r="C33" s="246"/>
      <c r="D33" s="78" t="s">
        <v>121</v>
      </c>
      <c r="E33" s="51" t="s">
        <v>54</v>
      </c>
      <c r="F33" s="56">
        <v>0</v>
      </c>
      <c r="G33" s="48">
        <v>0</v>
      </c>
      <c r="H33" s="53" t="e">
        <f t="shared" si="2"/>
        <v>#DIV/0!</v>
      </c>
      <c r="I33" s="258"/>
      <c r="J33" s="259"/>
      <c r="K33" s="259"/>
      <c r="L33" s="256"/>
      <c r="M33" s="108" t="s">
        <v>35</v>
      </c>
    </row>
    <row r="34" spans="1:13" ht="122.25" customHeight="1">
      <c r="A34" s="113" t="s">
        <v>88</v>
      </c>
      <c r="B34" s="246" t="s">
        <v>118</v>
      </c>
      <c r="C34" s="246"/>
      <c r="D34" s="78" t="s">
        <v>182</v>
      </c>
      <c r="E34" s="55" t="s">
        <v>110</v>
      </c>
      <c r="F34" s="48">
        <f>F35+F36+F37+F38</f>
        <v>2997.3</v>
      </c>
      <c r="G34" s="48">
        <f>G35+G36+G37+G38</f>
        <v>2957</v>
      </c>
      <c r="H34" s="53">
        <f t="shared" si="2"/>
        <v>98.65545657758649</v>
      </c>
      <c r="I34" s="117" t="s">
        <v>89</v>
      </c>
      <c r="J34" s="110">
        <v>37</v>
      </c>
      <c r="K34" s="110">
        <v>37</v>
      </c>
      <c r="L34" s="109">
        <f>K34/J34*100</f>
        <v>100</v>
      </c>
      <c r="M34" s="108" t="s">
        <v>35</v>
      </c>
    </row>
    <row r="35" spans="1:13" ht="185.25" customHeight="1">
      <c r="A35" s="113" t="s">
        <v>90</v>
      </c>
      <c r="B35" s="246" t="s">
        <v>91</v>
      </c>
      <c r="C35" s="246"/>
      <c r="D35" s="78" t="s">
        <v>182</v>
      </c>
      <c r="E35" s="51" t="s">
        <v>18</v>
      </c>
      <c r="F35" s="48">
        <v>2183.8</v>
      </c>
      <c r="G35" s="48">
        <v>2178.1</v>
      </c>
      <c r="H35" s="48">
        <f t="shared" si="2"/>
        <v>99.73898708672955</v>
      </c>
      <c r="I35" s="117" t="s">
        <v>38</v>
      </c>
      <c r="J35" s="110">
        <v>37</v>
      </c>
      <c r="K35" s="110">
        <v>37</v>
      </c>
      <c r="L35" s="109">
        <f>K35/J35*100</f>
        <v>100</v>
      </c>
      <c r="M35" s="108" t="s">
        <v>35</v>
      </c>
    </row>
    <row r="36" spans="1:13" ht="168" customHeight="1">
      <c r="A36" s="113" t="s">
        <v>92</v>
      </c>
      <c r="B36" s="246" t="s">
        <v>93</v>
      </c>
      <c r="C36" s="246"/>
      <c r="D36" s="78" t="s">
        <v>182</v>
      </c>
      <c r="E36" s="51" t="s">
        <v>18</v>
      </c>
      <c r="F36" s="48">
        <v>482.8</v>
      </c>
      <c r="G36" s="48">
        <v>482.8</v>
      </c>
      <c r="H36" s="48">
        <f t="shared" si="2"/>
        <v>100</v>
      </c>
      <c r="I36" s="117" t="s">
        <v>188</v>
      </c>
      <c r="J36" s="110">
        <v>29</v>
      </c>
      <c r="K36" s="110">
        <v>29</v>
      </c>
      <c r="L36" s="109">
        <f>K36/J36*100</f>
        <v>100</v>
      </c>
      <c r="M36" s="108" t="s">
        <v>35</v>
      </c>
    </row>
    <row r="37" spans="1:13" ht="123.75" customHeight="1">
      <c r="A37" s="113" t="s">
        <v>94</v>
      </c>
      <c r="B37" s="246" t="s">
        <v>95</v>
      </c>
      <c r="C37" s="246"/>
      <c r="D37" s="78" t="s">
        <v>182</v>
      </c>
      <c r="E37" s="51" t="s">
        <v>18</v>
      </c>
      <c r="F37" s="48">
        <v>300.7</v>
      </c>
      <c r="G37" s="48">
        <v>296.1</v>
      </c>
      <c r="H37" s="48">
        <f t="shared" si="2"/>
        <v>98.47023611572997</v>
      </c>
      <c r="I37" s="117" t="s">
        <v>56</v>
      </c>
      <c r="J37" s="110">
        <v>19</v>
      </c>
      <c r="K37" s="110">
        <v>17</v>
      </c>
      <c r="L37" s="109">
        <f>K37/J37*100</f>
        <v>89.47368421052632</v>
      </c>
      <c r="M37" s="108" t="s">
        <v>35</v>
      </c>
    </row>
    <row r="38" spans="1:13" ht="192" customHeight="1">
      <c r="A38" s="113" t="s">
        <v>96</v>
      </c>
      <c r="B38" s="246" t="s">
        <v>97</v>
      </c>
      <c r="C38" s="246"/>
      <c r="D38" s="78" t="s">
        <v>182</v>
      </c>
      <c r="E38" s="51" t="s">
        <v>18</v>
      </c>
      <c r="F38" s="48">
        <v>30</v>
      </c>
      <c r="G38" s="48">
        <v>0</v>
      </c>
      <c r="H38" s="48">
        <f t="shared" si="2"/>
        <v>0</v>
      </c>
      <c r="I38" s="117" t="s">
        <v>39</v>
      </c>
      <c r="J38" s="110">
        <v>1</v>
      </c>
      <c r="K38" s="111">
        <v>0</v>
      </c>
      <c r="L38" s="109">
        <f>K38/J38*100</f>
        <v>0</v>
      </c>
      <c r="M38" s="113" t="s">
        <v>35</v>
      </c>
    </row>
    <row r="39" spans="1:13" ht="15" customHeight="1">
      <c r="A39" s="243"/>
      <c r="B39" s="250" t="s">
        <v>25</v>
      </c>
      <c r="C39" s="250"/>
      <c r="D39" s="243"/>
      <c r="E39" s="111" t="s">
        <v>16</v>
      </c>
      <c r="F39" s="44">
        <f>F34+F27</f>
        <v>13944.5</v>
      </c>
      <c r="G39" s="44">
        <f>G34+G27</f>
        <v>13904.2</v>
      </c>
      <c r="H39" s="44">
        <f t="shared" si="2"/>
        <v>99.71099716734196</v>
      </c>
      <c r="I39" s="253"/>
      <c r="J39" s="253"/>
      <c r="K39" s="253"/>
      <c r="L39" s="253"/>
      <c r="M39" s="123"/>
    </row>
    <row r="40" spans="1:13" ht="15">
      <c r="A40" s="243"/>
      <c r="B40" s="250"/>
      <c r="C40" s="250"/>
      <c r="D40" s="243"/>
      <c r="E40" s="111" t="s">
        <v>17</v>
      </c>
      <c r="F40" s="44"/>
      <c r="G40" s="44"/>
      <c r="H40" s="44"/>
      <c r="I40" s="254"/>
      <c r="J40" s="254"/>
      <c r="K40" s="254"/>
      <c r="L40" s="254"/>
      <c r="M40" s="123"/>
    </row>
    <row r="41" spans="1:13" ht="15">
      <c r="A41" s="243"/>
      <c r="B41" s="250"/>
      <c r="C41" s="250"/>
      <c r="D41" s="243"/>
      <c r="E41" s="111" t="s">
        <v>31</v>
      </c>
      <c r="F41" s="44">
        <f>F39</f>
        <v>13944.5</v>
      </c>
      <c r="G41" s="44">
        <f>G39</f>
        <v>13904.2</v>
      </c>
      <c r="H41" s="44">
        <f>G41/F41*100</f>
        <v>99.71099716734196</v>
      </c>
      <c r="I41" s="254"/>
      <c r="J41" s="254"/>
      <c r="K41" s="254"/>
      <c r="L41" s="254"/>
      <c r="M41" s="123"/>
    </row>
    <row r="42" spans="1:13" ht="15" customHeight="1">
      <c r="A42" s="243"/>
      <c r="B42" s="250" t="s">
        <v>51</v>
      </c>
      <c r="C42" s="250"/>
      <c r="D42" s="243"/>
      <c r="E42" s="111" t="s">
        <v>16</v>
      </c>
      <c r="F42" s="44">
        <f>SUM(F44:F45)</f>
        <v>54964.700000000004</v>
      </c>
      <c r="G42" s="44">
        <f>SUM(G44:G45)</f>
        <v>54419.100000000006</v>
      </c>
      <c r="H42" s="44">
        <f t="shared" si="2"/>
        <v>99.00736290746607</v>
      </c>
      <c r="I42" s="254"/>
      <c r="J42" s="254"/>
      <c r="K42" s="254"/>
      <c r="L42" s="254"/>
      <c r="M42" s="123"/>
    </row>
    <row r="43" spans="1:13" ht="15">
      <c r="A43" s="243"/>
      <c r="B43" s="250"/>
      <c r="C43" s="250"/>
      <c r="D43" s="243"/>
      <c r="E43" s="111" t="s">
        <v>17</v>
      </c>
      <c r="F43" s="44"/>
      <c r="G43" s="44"/>
      <c r="H43" s="44"/>
      <c r="I43" s="254"/>
      <c r="J43" s="254"/>
      <c r="K43" s="254"/>
      <c r="L43" s="254"/>
      <c r="M43" s="123"/>
    </row>
    <row r="44" spans="1:13" ht="15">
      <c r="A44" s="243"/>
      <c r="B44" s="250"/>
      <c r="C44" s="250"/>
      <c r="D44" s="243"/>
      <c r="E44" s="111" t="s">
        <v>31</v>
      </c>
      <c r="F44" s="44">
        <f>F23+F27+F34</f>
        <v>53961.3</v>
      </c>
      <c r="G44" s="44">
        <f>G23+G27+G34</f>
        <v>53699.8</v>
      </c>
      <c r="H44" s="44">
        <f t="shared" si="2"/>
        <v>99.51539343937229</v>
      </c>
      <c r="I44" s="254"/>
      <c r="J44" s="254"/>
      <c r="K44" s="254"/>
      <c r="L44" s="254"/>
      <c r="M44" s="123"/>
    </row>
    <row r="45" spans="1:13" ht="15">
      <c r="A45" s="243"/>
      <c r="B45" s="250"/>
      <c r="C45" s="250"/>
      <c r="D45" s="243"/>
      <c r="E45" s="111" t="s">
        <v>53</v>
      </c>
      <c r="F45" s="44">
        <f>F24</f>
        <v>1003.4</v>
      </c>
      <c r="G45" s="44">
        <f>G24</f>
        <v>719.3</v>
      </c>
      <c r="H45" s="44">
        <f t="shared" si="2"/>
        <v>71.68626669324297</v>
      </c>
      <c r="I45" s="255"/>
      <c r="J45" s="255"/>
      <c r="K45" s="255"/>
      <c r="L45" s="255"/>
      <c r="M45" s="124"/>
    </row>
  </sheetData>
  <sheetProtection/>
  <mergeCells count="70">
    <mergeCell ref="L21:L24"/>
    <mergeCell ref="M21:M24"/>
    <mergeCell ref="M10:M11"/>
    <mergeCell ref="D10:D12"/>
    <mergeCell ref="B19:C19"/>
    <mergeCell ref="M13:M15"/>
    <mergeCell ref="L13:L15"/>
    <mergeCell ref="J13:J15"/>
    <mergeCell ref="K13:K15"/>
    <mergeCell ref="I10:I11"/>
    <mergeCell ref="J10:J11"/>
    <mergeCell ref="K10:K11"/>
    <mergeCell ref="L10:L11"/>
    <mergeCell ref="A21:A24"/>
    <mergeCell ref="B21:C24"/>
    <mergeCell ref="D21:D24"/>
    <mergeCell ref="I21:I24"/>
    <mergeCell ref="J21:J24"/>
    <mergeCell ref="K21:K24"/>
    <mergeCell ref="I13:I15"/>
    <mergeCell ref="A42:A45"/>
    <mergeCell ref="B42:C45"/>
    <mergeCell ref="A39:A41"/>
    <mergeCell ref="B39:C41"/>
    <mergeCell ref="A10:A12"/>
    <mergeCell ref="B10:C12"/>
    <mergeCell ref="B20:C20"/>
    <mergeCell ref="J39:J45"/>
    <mergeCell ref="K39:K45"/>
    <mergeCell ref="L39:L45"/>
    <mergeCell ref="L31:L33"/>
    <mergeCell ref="B34:C34"/>
    <mergeCell ref="A31:A33"/>
    <mergeCell ref="B31:C33"/>
    <mergeCell ref="I31:I33"/>
    <mergeCell ref="J31:J33"/>
    <mergeCell ref="K31:K33"/>
    <mergeCell ref="D42:D45"/>
    <mergeCell ref="B35:C35"/>
    <mergeCell ref="B36:C36"/>
    <mergeCell ref="D39:D41"/>
    <mergeCell ref="B37:C37"/>
    <mergeCell ref="I39:I45"/>
    <mergeCell ref="B38:C38"/>
    <mergeCell ref="E4:E5"/>
    <mergeCell ref="B16:C16"/>
    <mergeCell ref="B7:H7"/>
    <mergeCell ref="B18:C18"/>
    <mergeCell ref="F4:G4"/>
    <mergeCell ref="B13:C15"/>
    <mergeCell ref="D13:D15"/>
    <mergeCell ref="A8:A9"/>
    <mergeCell ref="B25:H26"/>
    <mergeCell ref="B30:C30"/>
    <mergeCell ref="B28:C28"/>
    <mergeCell ref="B29:C29"/>
    <mergeCell ref="B27:C27"/>
    <mergeCell ref="A25:A26"/>
    <mergeCell ref="B17:C17"/>
    <mergeCell ref="B8:H9"/>
    <mergeCell ref="A1:M1"/>
    <mergeCell ref="A2:M2"/>
    <mergeCell ref="I4:L4"/>
    <mergeCell ref="A4:A5"/>
    <mergeCell ref="B4:C5"/>
    <mergeCell ref="A13:A15"/>
    <mergeCell ref="M4:M5"/>
    <mergeCell ref="H4:H5"/>
    <mergeCell ref="B6:C6"/>
    <mergeCell ref="D4:D5"/>
  </mergeCells>
  <printOptions/>
  <pageMargins left="0.4330708661417323" right="0.2362204724409449" top="0.2362204724409449" bottom="0.2362204724409449" header="0.2362204724409449" footer="0.1968503937007874"/>
  <pageSetup fitToHeight="3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9"/>
  <sheetViews>
    <sheetView zoomScale="70" zoomScaleNormal="70" zoomScalePageLayoutView="0" workbookViewId="0" topLeftCell="A13">
      <selection activeCell="K14" sqref="K14"/>
    </sheetView>
  </sheetViews>
  <sheetFormatPr defaultColWidth="9.140625" defaultRowHeight="15"/>
  <cols>
    <col min="1" max="1" width="6.421875" style="43" customWidth="1"/>
    <col min="2" max="2" width="3.421875" style="43" customWidth="1"/>
    <col min="3" max="3" width="16.8515625" style="43" customWidth="1"/>
    <col min="4" max="4" width="12.8515625" style="98" customWidth="1"/>
    <col min="5" max="5" width="13.28125" style="43" customWidth="1"/>
    <col min="6" max="6" width="15.57421875" style="43" customWidth="1"/>
    <col min="7" max="7" width="11.57421875" style="43" customWidth="1"/>
    <col min="8" max="8" width="10.7109375" style="43" customWidth="1"/>
    <col min="9" max="9" width="21.00390625" style="43" customWidth="1"/>
    <col min="10" max="11" width="9.140625" style="43" customWidth="1"/>
    <col min="12" max="12" width="12.140625" style="43" customWidth="1"/>
    <col min="13" max="13" width="29.28125" style="43" customWidth="1"/>
    <col min="14" max="16384" width="9.140625" style="43" customWidth="1"/>
  </cols>
  <sheetData>
    <row r="1" spans="1:13" ht="31.5" customHeight="1">
      <c r="A1" s="215" t="s">
        <v>193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5.75" customHeight="1">
      <c r="A2" s="228" t="s">
        <v>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5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34.5" customHeight="1">
      <c r="A4" s="253" t="s">
        <v>2</v>
      </c>
      <c r="B4" s="292" t="s">
        <v>3</v>
      </c>
      <c r="C4" s="293"/>
      <c r="D4" s="253" t="s">
        <v>4</v>
      </c>
      <c r="E4" s="253" t="s">
        <v>27</v>
      </c>
      <c r="F4" s="286" t="s">
        <v>5</v>
      </c>
      <c r="G4" s="287"/>
      <c r="H4" s="253" t="s">
        <v>6</v>
      </c>
      <c r="I4" s="286" t="s">
        <v>7</v>
      </c>
      <c r="J4" s="296"/>
      <c r="K4" s="296"/>
      <c r="L4" s="287"/>
      <c r="M4" s="253" t="s">
        <v>55</v>
      </c>
    </row>
    <row r="5" spans="1:13" ht="60">
      <c r="A5" s="255"/>
      <c r="B5" s="294"/>
      <c r="C5" s="295"/>
      <c r="D5" s="255"/>
      <c r="E5" s="255"/>
      <c r="F5" s="134" t="s">
        <v>9</v>
      </c>
      <c r="G5" s="134" t="s">
        <v>10</v>
      </c>
      <c r="H5" s="255"/>
      <c r="I5" s="134" t="s">
        <v>41</v>
      </c>
      <c r="J5" s="134" t="s">
        <v>12</v>
      </c>
      <c r="K5" s="134" t="s">
        <v>13</v>
      </c>
      <c r="L5" s="134" t="s">
        <v>14</v>
      </c>
      <c r="M5" s="255"/>
    </row>
    <row r="6" spans="1:13" ht="15">
      <c r="A6" s="134">
        <v>1</v>
      </c>
      <c r="B6" s="286">
        <v>2</v>
      </c>
      <c r="C6" s="287"/>
      <c r="D6" s="134">
        <v>3</v>
      </c>
      <c r="E6" s="134">
        <v>4</v>
      </c>
      <c r="F6" s="134">
        <v>5</v>
      </c>
      <c r="G6" s="134">
        <v>6</v>
      </c>
      <c r="H6" s="134">
        <v>7</v>
      </c>
      <c r="I6" s="139">
        <v>8</v>
      </c>
      <c r="J6" s="139">
        <v>9</v>
      </c>
      <c r="K6" s="134">
        <v>10</v>
      </c>
      <c r="L6" s="134">
        <v>11</v>
      </c>
      <c r="M6" s="134">
        <v>12</v>
      </c>
    </row>
    <row r="7" spans="1:13" ht="147.75" customHeight="1">
      <c r="A7" s="253"/>
      <c r="B7" s="260" t="s">
        <v>125</v>
      </c>
      <c r="C7" s="306"/>
      <c r="D7" s="306"/>
      <c r="E7" s="306"/>
      <c r="F7" s="306"/>
      <c r="G7" s="306"/>
      <c r="H7" s="306"/>
      <c r="I7" s="90" t="s">
        <v>151</v>
      </c>
      <c r="J7" s="141">
        <v>41</v>
      </c>
      <c r="K7" s="151">
        <v>41</v>
      </c>
      <c r="L7" s="137">
        <f>K7/J7*100</f>
        <v>100</v>
      </c>
      <c r="M7" s="284" t="s">
        <v>143</v>
      </c>
    </row>
    <row r="8" spans="1:13" ht="91.5" customHeight="1">
      <c r="A8" s="254"/>
      <c r="B8" s="262"/>
      <c r="C8" s="307"/>
      <c r="D8" s="307"/>
      <c r="E8" s="307"/>
      <c r="F8" s="307"/>
      <c r="G8" s="307"/>
      <c r="H8" s="307"/>
      <c r="I8" s="90" t="s">
        <v>152</v>
      </c>
      <c r="J8" s="141">
        <v>6</v>
      </c>
      <c r="K8" s="152">
        <v>6</v>
      </c>
      <c r="L8" s="137">
        <f aca="true" t="shared" si="0" ref="L8:L17">K8/J8*100</f>
        <v>100</v>
      </c>
      <c r="M8" s="290"/>
    </row>
    <row r="9" spans="1:13" ht="210" customHeight="1">
      <c r="A9" s="254"/>
      <c r="B9" s="262"/>
      <c r="C9" s="307"/>
      <c r="D9" s="307"/>
      <c r="E9" s="307"/>
      <c r="F9" s="307"/>
      <c r="G9" s="307"/>
      <c r="H9" s="307"/>
      <c r="I9" s="90" t="s">
        <v>126</v>
      </c>
      <c r="J9" s="141">
        <v>26.4</v>
      </c>
      <c r="K9" s="152">
        <v>26.4</v>
      </c>
      <c r="L9" s="137">
        <f t="shared" si="0"/>
        <v>100</v>
      </c>
      <c r="M9" s="290"/>
    </row>
    <row r="10" spans="1:13" ht="227.25" customHeight="1">
      <c r="A10" s="254"/>
      <c r="B10" s="262"/>
      <c r="C10" s="307"/>
      <c r="D10" s="307"/>
      <c r="E10" s="307"/>
      <c r="F10" s="307"/>
      <c r="G10" s="307"/>
      <c r="H10" s="307"/>
      <c r="I10" s="153" t="s">
        <v>127</v>
      </c>
      <c r="J10" s="154">
        <v>21.1</v>
      </c>
      <c r="K10" s="154">
        <v>21.1</v>
      </c>
      <c r="L10" s="137">
        <f t="shared" si="0"/>
        <v>100</v>
      </c>
      <c r="M10" s="290"/>
    </row>
    <row r="11" spans="1:13" ht="240" customHeight="1">
      <c r="A11" s="254"/>
      <c r="B11" s="262"/>
      <c r="C11" s="307"/>
      <c r="D11" s="307"/>
      <c r="E11" s="307"/>
      <c r="F11" s="307"/>
      <c r="G11" s="307"/>
      <c r="H11" s="307"/>
      <c r="I11" s="153" t="s">
        <v>128</v>
      </c>
      <c r="J11" s="154">
        <v>4</v>
      </c>
      <c r="K11" s="136">
        <v>4</v>
      </c>
      <c r="L11" s="137">
        <f t="shared" si="0"/>
        <v>100</v>
      </c>
      <c r="M11" s="290"/>
    </row>
    <row r="12" spans="1:13" ht="141.75" customHeight="1">
      <c r="A12" s="254"/>
      <c r="B12" s="262"/>
      <c r="C12" s="307"/>
      <c r="D12" s="307"/>
      <c r="E12" s="307"/>
      <c r="F12" s="307"/>
      <c r="G12" s="307"/>
      <c r="H12" s="307"/>
      <c r="I12" s="153" t="s">
        <v>129</v>
      </c>
      <c r="J12" s="154">
        <v>18.8</v>
      </c>
      <c r="K12" s="136">
        <v>18.6</v>
      </c>
      <c r="L12" s="137">
        <f t="shared" si="0"/>
        <v>98.93617021276596</v>
      </c>
      <c r="M12" s="290"/>
    </row>
    <row r="13" spans="1:13" ht="144" customHeight="1">
      <c r="A13" s="254"/>
      <c r="B13" s="262"/>
      <c r="C13" s="307"/>
      <c r="D13" s="307"/>
      <c r="E13" s="307"/>
      <c r="F13" s="307"/>
      <c r="G13" s="307"/>
      <c r="H13" s="307"/>
      <c r="I13" s="153" t="s">
        <v>130</v>
      </c>
      <c r="J13" s="154">
        <v>13</v>
      </c>
      <c r="K13" s="136">
        <v>13</v>
      </c>
      <c r="L13" s="137">
        <f t="shared" si="0"/>
        <v>100</v>
      </c>
      <c r="M13" s="290"/>
    </row>
    <row r="14" spans="1:13" ht="153" customHeight="1">
      <c r="A14" s="254"/>
      <c r="B14" s="262"/>
      <c r="C14" s="307"/>
      <c r="D14" s="307"/>
      <c r="E14" s="307"/>
      <c r="F14" s="307"/>
      <c r="G14" s="307"/>
      <c r="H14" s="307"/>
      <c r="I14" s="153" t="s">
        <v>131</v>
      </c>
      <c r="J14" s="154">
        <v>28</v>
      </c>
      <c r="K14" s="136">
        <v>28</v>
      </c>
      <c r="L14" s="137">
        <f t="shared" si="0"/>
        <v>100</v>
      </c>
      <c r="M14" s="290"/>
    </row>
    <row r="15" spans="1:13" ht="147" customHeight="1">
      <c r="A15" s="254"/>
      <c r="B15" s="262"/>
      <c r="C15" s="307"/>
      <c r="D15" s="307"/>
      <c r="E15" s="307"/>
      <c r="F15" s="307"/>
      <c r="G15" s="307"/>
      <c r="H15" s="307"/>
      <c r="I15" s="153" t="s">
        <v>132</v>
      </c>
      <c r="J15" s="154">
        <v>16</v>
      </c>
      <c r="K15" s="136">
        <v>16</v>
      </c>
      <c r="L15" s="137">
        <f t="shared" si="0"/>
        <v>100</v>
      </c>
      <c r="M15" s="290"/>
    </row>
    <row r="16" spans="1:13" ht="189" customHeight="1">
      <c r="A16" s="254"/>
      <c r="B16" s="262"/>
      <c r="C16" s="307"/>
      <c r="D16" s="307"/>
      <c r="E16" s="307"/>
      <c r="F16" s="307"/>
      <c r="G16" s="307"/>
      <c r="H16" s="307"/>
      <c r="I16" s="90" t="s">
        <v>133</v>
      </c>
      <c r="J16" s="141">
        <v>6</v>
      </c>
      <c r="K16" s="152">
        <v>6</v>
      </c>
      <c r="L16" s="137">
        <f t="shared" si="0"/>
        <v>100</v>
      </c>
      <c r="M16" s="290"/>
    </row>
    <row r="17" spans="1:13" ht="158.25" customHeight="1">
      <c r="A17" s="254"/>
      <c r="B17" s="262"/>
      <c r="C17" s="307"/>
      <c r="D17" s="307"/>
      <c r="E17" s="307"/>
      <c r="F17" s="307"/>
      <c r="G17" s="307"/>
      <c r="H17" s="307"/>
      <c r="I17" s="90" t="s">
        <v>169</v>
      </c>
      <c r="J17" s="141">
        <v>100</v>
      </c>
      <c r="K17" s="152">
        <v>73.3</v>
      </c>
      <c r="L17" s="137">
        <f t="shared" si="0"/>
        <v>73.3</v>
      </c>
      <c r="M17" s="290"/>
    </row>
    <row r="18" spans="1:13" ht="103.5" customHeight="1">
      <c r="A18" s="253" t="s">
        <v>59</v>
      </c>
      <c r="B18" s="260" t="s">
        <v>134</v>
      </c>
      <c r="C18" s="261"/>
      <c r="D18" s="253" t="s">
        <v>182</v>
      </c>
      <c r="E18" s="132" t="s">
        <v>145</v>
      </c>
      <c r="F18" s="91">
        <f>F19+F20+F21</f>
        <v>8927.3</v>
      </c>
      <c r="G18" s="91">
        <f>G19+G20+G21</f>
        <v>7799.299999999999</v>
      </c>
      <c r="H18" s="92">
        <f>G18/F18*100</f>
        <v>87.3646007191424</v>
      </c>
      <c r="I18" s="284" t="s">
        <v>153</v>
      </c>
      <c r="J18" s="268">
        <v>1</v>
      </c>
      <c r="K18" s="268">
        <v>1</v>
      </c>
      <c r="L18" s="270">
        <f>K18/J18*100</f>
        <v>100</v>
      </c>
      <c r="M18" s="290"/>
    </row>
    <row r="19" spans="1:13" ht="26.25" customHeight="1">
      <c r="A19" s="254"/>
      <c r="B19" s="262"/>
      <c r="C19" s="263"/>
      <c r="D19" s="254"/>
      <c r="E19" s="35" t="s">
        <v>31</v>
      </c>
      <c r="F19" s="93">
        <f>F24+F27+F30+F33+F36</f>
        <v>8199.4</v>
      </c>
      <c r="G19" s="91">
        <f>G24+G27+G30+G33+G36</f>
        <v>7071.4</v>
      </c>
      <c r="H19" s="92">
        <f>G19/F19*100</f>
        <v>86.24289582164548</v>
      </c>
      <c r="I19" s="290"/>
      <c r="J19" s="298"/>
      <c r="K19" s="298"/>
      <c r="L19" s="297"/>
      <c r="M19" s="290"/>
    </row>
    <row r="20" spans="1:13" ht="26.25" customHeight="1">
      <c r="A20" s="254"/>
      <c r="B20" s="262"/>
      <c r="C20" s="263"/>
      <c r="D20" s="254"/>
      <c r="E20" s="138" t="s">
        <v>53</v>
      </c>
      <c r="F20" s="93">
        <f>F28+F31+F34+F39</f>
        <v>727.9</v>
      </c>
      <c r="G20" s="91">
        <f>G28+G31+G34+G39</f>
        <v>727.9</v>
      </c>
      <c r="H20" s="92">
        <v>0</v>
      </c>
      <c r="I20" s="290"/>
      <c r="J20" s="298"/>
      <c r="K20" s="298"/>
      <c r="L20" s="297"/>
      <c r="M20" s="290"/>
    </row>
    <row r="21" spans="1:13" ht="26.25" customHeight="1">
      <c r="A21" s="255"/>
      <c r="B21" s="264"/>
      <c r="C21" s="265"/>
      <c r="D21" s="255"/>
      <c r="E21" s="138" t="s">
        <v>54</v>
      </c>
      <c r="F21" s="93">
        <f>F29+F32+F35+F40</f>
        <v>0</v>
      </c>
      <c r="G21" s="91">
        <f>G29+G32+G35+G40</f>
        <v>0</v>
      </c>
      <c r="H21" s="92">
        <v>0</v>
      </c>
      <c r="I21" s="285"/>
      <c r="J21" s="269"/>
      <c r="K21" s="269"/>
      <c r="L21" s="271"/>
      <c r="M21" s="285"/>
    </row>
    <row r="22" spans="1:13" ht="15" customHeight="1">
      <c r="A22" s="301" t="s">
        <v>15</v>
      </c>
      <c r="B22" s="260" t="s">
        <v>135</v>
      </c>
      <c r="C22" s="261"/>
      <c r="D22" s="253" t="s">
        <v>182</v>
      </c>
      <c r="E22" s="146" t="s">
        <v>16</v>
      </c>
      <c r="F22" s="155">
        <f>F24</f>
        <v>0</v>
      </c>
      <c r="G22" s="156">
        <v>0</v>
      </c>
      <c r="H22" s="156">
        <v>0</v>
      </c>
      <c r="I22" s="284" t="s">
        <v>136</v>
      </c>
      <c r="J22" s="268">
        <v>0</v>
      </c>
      <c r="K22" s="311">
        <v>0</v>
      </c>
      <c r="L22" s="270">
        <v>0</v>
      </c>
      <c r="M22" s="284" t="s">
        <v>144</v>
      </c>
    </row>
    <row r="23" spans="1:13" ht="15">
      <c r="A23" s="302"/>
      <c r="B23" s="262"/>
      <c r="C23" s="263"/>
      <c r="D23" s="254"/>
      <c r="E23" s="147" t="s">
        <v>17</v>
      </c>
      <c r="F23" s="157"/>
      <c r="G23" s="157"/>
      <c r="H23" s="158"/>
      <c r="I23" s="291"/>
      <c r="J23" s="298"/>
      <c r="K23" s="312"/>
      <c r="L23" s="297"/>
      <c r="M23" s="290"/>
    </row>
    <row r="24" spans="1:13" ht="60.75" customHeight="1">
      <c r="A24" s="303"/>
      <c r="B24" s="264"/>
      <c r="C24" s="265"/>
      <c r="D24" s="255"/>
      <c r="E24" s="159" t="s">
        <v>18</v>
      </c>
      <c r="F24" s="160">
        <v>0</v>
      </c>
      <c r="G24" s="161">
        <v>0</v>
      </c>
      <c r="H24" s="161">
        <v>0</v>
      </c>
      <c r="I24" s="285"/>
      <c r="J24" s="269"/>
      <c r="K24" s="313"/>
      <c r="L24" s="271"/>
      <c r="M24" s="290"/>
    </row>
    <row r="25" spans="1:13" ht="23.25" customHeight="1">
      <c r="A25" s="301" t="s">
        <v>22</v>
      </c>
      <c r="B25" s="260" t="s">
        <v>137</v>
      </c>
      <c r="C25" s="261"/>
      <c r="D25" s="253" t="s">
        <v>182</v>
      </c>
      <c r="E25" s="145" t="s">
        <v>138</v>
      </c>
      <c r="F25" s="137">
        <f>F27+F30+F33+F31</f>
        <v>4545.5</v>
      </c>
      <c r="G25" s="137">
        <f>G27+G30+G33+G31</f>
        <v>4545.5</v>
      </c>
      <c r="H25" s="137">
        <f>G25/F25*100</f>
        <v>100</v>
      </c>
      <c r="I25" s="258" t="s">
        <v>159</v>
      </c>
      <c r="J25" s="259">
        <v>1</v>
      </c>
      <c r="K25" s="259">
        <v>1</v>
      </c>
      <c r="L25" s="256">
        <f>K25/J25*100</f>
        <v>100</v>
      </c>
      <c r="M25" s="284" t="s">
        <v>139</v>
      </c>
    </row>
    <row r="26" spans="1:13" ht="23.25" customHeight="1">
      <c r="A26" s="302"/>
      <c r="B26" s="262"/>
      <c r="C26" s="263"/>
      <c r="D26" s="254"/>
      <c r="E26" s="144" t="s">
        <v>17</v>
      </c>
      <c r="F26" s="137"/>
      <c r="G26" s="137"/>
      <c r="H26" s="137"/>
      <c r="I26" s="258"/>
      <c r="J26" s="259"/>
      <c r="K26" s="259"/>
      <c r="L26" s="256"/>
      <c r="M26" s="290"/>
    </row>
    <row r="27" spans="1:13" ht="42" customHeight="1">
      <c r="A27" s="302"/>
      <c r="B27" s="262"/>
      <c r="C27" s="263"/>
      <c r="D27" s="254"/>
      <c r="E27" s="138" t="s">
        <v>31</v>
      </c>
      <c r="F27" s="94">
        <v>300</v>
      </c>
      <c r="G27" s="137">
        <v>300</v>
      </c>
      <c r="H27" s="137">
        <f>G27/F27*100</f>
        <v>100</v>
      </c>
      <c r="I27" s="258"/>
      <c r="J27" s="259"/>
      <c r="K27" s="259"/>
      <c r="L27" s="256"/>
      <c r="M27" s="290"/>
    </row>
    <row r="28" spans="1:13" ht="23.25" customHeight="1">
      <c r="A28" s="302"/>
      <c r="B28" s="262"/>
      <c r="C28" s="263"/>
      <c r="D28" s="254"/>
      <c r="E28" s="138" t="s">
        <v>53</v>
      </c>
      <c r="F28" s="94">
        <v>0</v>
      </c>
      <c r="G28" s="137">
        <v>0</v>
      </c>
      <c r="H28" s="137">
        <v>0</v>
      </c>
      <c r="I28" s="258" t="s">
        <v>195</v>
      </c>
      <c r="J28" s="268">
        <v>1</v>
      </c>
      <c r="K28" s="259">
        <v>1</v>
      </c>
      <c r="L28" s="304">
        <f>K28/J28*100</f>
        <v>100</v>
      </c>
      <c r="M28" s="290"/>
    </row>
    <row r="29" spans="1:13" ht="76.5" customHeight="1">
      <c r="A29" s="302"/>
      <c r="B29" s="262"/>
      <c r="C29" s="263"/>
      <c r="D29" s="254"/>
      <c r="E29" s="138" t="s">
        <v>54</v>
      </c>
      <c r="F29" s="94">
        <v>0</v>
      </c>
      <c r="G29" s="137">
        <v>0</v>
      </c>
      <c r="H29" s="137">
        <v>0</v>
      </c>
      <c r="I29" s="258"/>
      <c r="J29" s="269"/>
      <c r="K29" s="259"/>
      <c r="L29" s="305"/>
      <c r="M29" s="285"/>
    </row>
    <row r="30" spans="1:13" s="95" customFormat="1" ht="23.25" customHeight="1">
      <c r="A30" s="302"/>
      <c r="B30" s="262"/>
      <c r="C30" s="263"/>
      <c r="D30" s="254"/>
      <c r="E30" s="135" t="s">
        <v>31</v>
      </c>
      <c r="F30" s="162">
        <v>850</v>
      </c>
      <c r="G30" s="44">
        <v>850</v>
      </c>
      <c r="H30" s="53">
        <f>G30/F30*100</f>
        <v>100</v>
      </c>
      <c r="I30" s="284" t="s">
        <v>140</v>
      </c>
      <c r="J30" s="268">
        <v>1</v>
      </c>
      <c r="K30" s="268">
        <v>1</v>
      </c>
      <c r="L30" s="270">
        <f>K30/J30*100</f>
        <v>100</v>
      </c>
      <c r="M30" s="284" t="s">
        <v>154</v>
      </c>
    </row>
    <row r="31" spans="1:13" ht="23.25" customHeight="1">
      <c r="A31" s="302"/>
      <c r="B31" s="262"/>
      <c r="C31" s="263"/>
      <c r="D31" s="254"/>
      <c r="E31" s="138" t="s">
        <v>53</v>
      </c>
      <c r="F31" s="94">
        <v>727.9</v>
      </c>
      <c r="G31" s="137">
        <v>727.9</v>
      </c>
      <c r="H31" s="53">
        <f>G31/F31*100</f>
        <v>100</v>
      </c>
      <c r="I31" s="290"/>
      <c r="J31" s="298"/>
      <c r="K31" s="298"/>
      <c r="L31" s="297"/>
      <c r="M31" s="290"/>
    </row>
    <row r="32" spans="1:13" ht="99" customHeight="1">
      <c r="A32" s="302"/>
      <c r="B32" s="262"/>
      <c r="C32" s="263"/>
      <c r="D32" s="254"/>
      <c r="E32" s="138" t="s">
        <v>54</v>
      </c>
      <c r="F32" s="94">
        <v>0</v>
      </c>
      <c r="G32" s="137">
        <v>0</v>
      </c>
      <c r="H32" s="53"/>
      <c r="I32" s="285"/>
      <c r="J32" s="269"/>
      <c r="K32" s="269"/>
      <c r="L32" s="271"/>
      <c r="M32" s="290"/>
    </row>
    <row r="33" spans="1:13" ht="23.25" customHeight="1">
      <c r="A33" s="302"/>
      <c r="B33" s="262"/>
      <c r="C33" s="263"/>
      <c r="D33" s="254"/>
      <c r="E33" s="138" t="s">
        <v>31</v>
      </c>
      <c r="F33" s="94">
        <v>2667.6</v>
      </c>
      <c r="G33" s="137">
        <v>2667.6</v>
      </c>
      <c r="H33" s="137">
        <f>G33/F33*100</f>
        <v>100</v>
      </c>
      <c r="I33" s="284" t="s">
        <v>160</v>
      </c>
      <c r="J33" s="268">
        <v>1</v>
      </c>
      <c r="K33" s="268">
        <v>1</v>
      </c>
      <c r="L33" s="270">
        <f>K33/J33*100</f>
        <v>100</v>
      </c>
      <c r="M33" s="284" t="s">
        <v>155</v>
      </c>
    </row>
    <row r="34" spans="1:13" ht="23.25" customHeight="1">
      <c r="A34" s="302"/>
      <c r="B34" s="262"/>
      <c r="C34" s="263"/>
      <c r="D34" s="254"/>
      <c r="E34" s="138" t="s">
        <v>53</v>
      </c>
      <c r="F34" s="94">
        <v>0</v>
      </c>
      <c r="G34" s="137">
        <v>0</v>
      </c>
      <c r="H34" s="137"/>
      <c r="I34" s="290"/>
      <c r="J34" s="298"/>
      <c r="K34" s="298"/>
      <c r="L34" s="297"/>
      <c r="M34" s="290"/>
    </row>
    <row r="35" spans="1:13" ht="84.75" customHeight="1">
      <c r="A35" s="303"/>
      <c r="B35" s="264"/>
      <c r="C35" s="265"/>
      <c r="D35" s="255"/>
      <c r="E35" s="138" t="s">
        <v>54</v>
      </c>
      <c r="F35" s="94">
        <v>0</v>
      </c>
      <c r="G35" s="137">
        <v>0</v>
      </c>
      <c r="H35" s="156"/>
      <c r="I35" s="285"/>
      <c r="J35" s="269"/>
      <c r="K35" s="269"/>
      <c r="L35" s="271"/>
      <c r="M35" s="285"/>
    </row>
    <row r="36" spans="1:13" ht="19.5" customHeight="1">
      <c r="A36" s="301" t="s">
        <v>30</v>
      </c>
      <c r="B36" s="260" t="s">
        <v>166</v>
      </c>
      <c r="C36" s="261"/>
      <c r="D36" s="253" t="s">
        <v>182</v>
      </c>
      <c r="E36" s="143" t="s">
        <v>16</v>
      </c>
      <c r="F36" s="163">
        <f>F38+F39+F40</f>
        <v>4381.8</v>
      </c>
      <c r="G36" s="163">
        <f>G38</f>
        <v>3253.8</v>
      </c>
      <c r="H36" s="164">
        <f>G36/F36*100</f>
        <v>74.25715459400246</v>
      </c>
      <c r="I36" s="284" t="s">
        <v>167</v>
      </c>
      <c r="J36" s="268">
        <v>15</v>
      </c>
      <c r="K36" s="268">
        <v>11</v>
      </c>
      <c r="L36" s="270">
        <f>K36/J36*100</f>
        <v>73.33333333333333</v>
      </c>
      <c r="M36" s="284" t="s">
        <v>170</v>
      </c>
    </row>
    <row r="37" spans="1:13" ht="18" customHeight="1">
      <c r="A37" s="302"/>
      <c r="B37" s="262"/>
      <c r="C37" s="263"/>
      <c r="D37" s="254"/>
      <c r="E37" s="144" t="s">
        <v>17</v>
      </c>
      <c r="F37" s="165"/>
      <c r="G37" s="165"/>
      <c r="H37" s="166"/>
      <c r="I37" s="290"/>
      <c r="J37" s="298"/>
      <c r="K37" s="298"/>
      <c r="L37" s="297"/>
      <c r="M37" s="290"/>
    </row>
    <row r="38" spans="1:13" ht="20.25" customHeight="1">
      <c r="A38" s="302"/>
      <c r="B38" s="262"/>
      <c r="C38" s="263"/>
      <c r="D38" s="254"/>
      <c r="E38" s="136" t="s">
        <v>18</v>
      </c>
      <c r="F38" s="167">
        <v>4381.8</v>
      </c>
      <c r="G38" s="167">
        <v>3253.8</v>
      </c>
      <c r="H38" s="165">
        <f>G38/F38*100</f>
        <v>74.25715459400246</v>
      </c>
      <c r="I38" s="290"/>
      <c r="J38" s="298"/>
      <c r="K38" s="298"/>
      <c r="L38" s="297"/>
      <c r="M38" s="290"/>
    </row>
    <row r="39" spans="1:13" ht="21.75" customHeight="1">
      <c r="A39" s="302"/>
      <c r="B39" s="262"/>
      <c r="C39" s="263"/>
      <c r="D39" s="254"/>
      <c r="E39" s="136" t="s">
        <v>19</v>
      </c>
      <c r="F39" s="168">
        <v>0</v>
      </c>
      <c r="G39" s="168">
        <v>0</v>
      </c>
      <c r="H39" s="140">
        <v>0</v>
      </c>
      <c r="I39" s="290"/>
      <c r="J39" s="298"/>
      <c r="K39" s="298"/>
      <c r="L39" s="297"/>
      <c r="M39" s="290"/>
    </row>
    <row r="40" spans="1:13" ht="28.5" customHeight="1">
      <c r="A40" s="302"/>
      <c r="B40" s="262"/>
      <c r="C40" s="263"/>
      <c r="D40" s="254"/>
      <c r="E40" s="299" t="s">
        <v>20</v>
      </c>
      <c r="F40" s="288">
        <v>0</v>
      </c>
      <c r="G40" s="288">
        <v>0</v>
      </c>
      <c r="H40" s="270">
        <v>0</v>
      </c>
      <c r="I40" s="285"/>
      <c r="J40" s="269"/>
      <c r="K40" s="269"/>
      <c r="L40" s="271"/>
      <c r="M40" s="290"/>
    </row>
    <row r="41" spans="1:13" ht="200.25" customHeight="1">
      <c r="A41" s="303"/>
      <c r="B41" s="264"/>
      <c r="C41" s="265"/>
      <c r="D41" s="255"/>
      <c r="E41" s="300"/>
      <c r="F41" s="289"/>
      <c r="G41" s="289"/>
      <c r="H41" s="271"/>
      <c r="I41" s="169" t="s">
        <v>174</v>
      </c>
      <c r="J41" s="170">
        <v>7</v>
      </c>
      <c r="K41" s="141">
        <v>7</v>
      </c>
      <c r="L41" s="53">
        <f>K41/J41*100</f>
        <v>100</v>
      </c>
      <c r="M41" s="142"/>
    </row>
    <row r="42" spans="1:13" ht="15" customHeight="1">
      <c r="A42" s="253"/>
      <c r="B42" s="260" t="s">
        <v>51</v>
      </c>
      <c r="C42" s="261"/>
      <c r="D42" s="253"/>
      <c r="E42" s="136" t="s">
        <v>16</v>
      </c>
      <c r="F42" s="96">
        <f>F18</f>
        <v>8927.3</v>
      </c>
      <c r="G42" s="96">
        <f>G18</f>
        <v>7799.299999999999</v>
      </c>
      <c r="H42" s="97">
        <f>G42/F42*100</f>
        <v>87.3646007191424</v>
      </c>
      <c r="I42" s="254"/>
      <c r="J42" s="254"/>
      <c r="K42" s="254"/>
      <c r="L42" s="254"/>
      <c r="M42" s="308"/>
    </row>
    <row r="43" spans="1:13" ht="15">
      <c r="A43" s="254"/>
      <c r="B43" s="262"/>
      <c r="C43" s="263"/>
      <c r="D43" s="254"/>
      <c r="E43" s="136" t="s">
        <v>17</v>
      </c>
      <c r="F43" s="96"/>
      <c r="G43" s="44"/>
      <c r="H43" s="97"/>
      <c r="I43" s="254"/>
      <c r="J43" s="254"/>
      <c r="K43" s="254"/>
      <c r="L43" s="254"/>
      <c r="M43" s="309"/>
    </row>
    <row r="44" spans="1:13" ht="15">
      <c r="A44" s="254"/>
      <c r="B44" s="262"/>
      <c r="C44" s="263"/>
      <c r="D44" s="254"/>
      <c r="E44" s="136" t="s">
        <v>31</v>
      </c>
      <c r="F44" s="96">
        <f aca="true" t="shared" si="1" ref="F44:G46">F19</f>
        <v>8199.4</v>
      </c>
      <c r="G44" s="96">
        <f t="shared" si="1"/>
        <v>7071.4</v>
      </c>
      <c r="H44" s="97">
        <f>G44/F44*100</f>
        <v>86.24289582164548</v>
      </c>
      <c r="I44" s="254"/>
      <c r="J44" s="254"/>
      <c r="K44" s="254"/>
      <c r="L44" s="254"/>
      <c r="M44" s="309"/>
    </row>
    <row r="45" spans="1:13" ht="15">
      <c r="A45" s="254"/>
      <c r="B45" s="262"/>
      <c r="C45" s="263"/>
      <c r="D45" s="254"/>
      <c r="E45" s="138" t="s">
        <v>53</v>
      </c>
      <c r="F45" s="96">
        <f t="shared" si="1"/>
        <v>727.9</v>
      </c>
      <c r="G45" s="96">
        <f t="shared" si="1"/>
        <v>727.9</v>
      </c>
      <c r="H45" s="97">
        <f>G45/F45*100</f>
        <v>100</v>
      </c>
      <c r="I45" s="254"/>
      <c r="J45" s="254"/>
      <c r="K45" s="254"/>
      <c r="L45" s="254"/>
      <c r="M45" s="309"/>
    </row>
    <row r="46" spans="1:13" ht="15">
      <c r="A46" s="255"/>
      <c r="B46" s="264"/>
      <c r="C46" s="265"/>
      <c r="D46" s="255"/>
      <c r="E46" s="136" t="s">
        <v>54</v>
      </c>
      <c r="F46" s="96">
        <f t="shared" si="1"/>
        <v>0</v>
      </c>
      <c r="G46" s="96">
        <f t="shared" si="1"/>
        <v>0</v>
      </c>
      <c r="H46" s="97">
        <v>0</v>
      </c>
      <c r="I46" s="255"/>
      <c r="J46" s="255"/>
      <c r="K46" s="255"/>
      <c r="L46" s="255"/>
      <c r="M46" s="310"/>
    </row>
    <row r="49" ht="15">
      <c r="H49" s="99"/>
    </row>
  </sheetData>
  <sheetProtection/>
  <mergeCells count="71">
    <mergeCell ref="B18:C21"/>
    <mergeCell ref="D18:D21"/>
    <mergeCell ref="I18:I21"/>
    <mergeCell ref="J18:J21"/>
    <mergeCell ref="A25:A35"/>
    <mergeCell ref="A22:A24"/>
    <mergeCell ref="B22:C24"/>
    <mergeCell ref="J33:J35"/>
    <mergeCell ref="M42:M46"/>
    <mergeCell ref="M36:M40"/>
    <mergeCell ref="L42:L46"/>
    <mergeCell ref="K22:K24"/>
    <mergeCell ref="K18:K21"/>
    <mergeCell ref="M22:M24"/>
    <mergeCell ref="M7:M21"/>
    <mergeCell ref="M30:M32"/>
    <mergeCell ref="L25:L27"/>
    <mergeCell ref="M25:M29"/>
    <mergeCell ref="M33:M35"/>
    <mergeCell ref="L30:L32"/>
    <mergeCell ref="K33:K35"/>
    <mergeCell ref="L18:L21"/>
    <mergeCell ref="L33:L35"/>
    <mergeCell ref="L22:L24"/>
    <mergeCell ref="K28:K29"/>
    <mergeCell ref="L28:L29"/>
    <mergeCell ref="J42:J46"/>
    <mergeCell ref="I30:I32"/>
    <mergeCell ref="K30:K32"/>
    <mergeCell ref="I25:I27"/>
    <mergeCell ref="J25:J27"/>
    <mergeCell ref="K25:K27"/>
    <mergeCell ref="I28:I29"/>
    <mergeCell ref="J28:J29"/>
    <mergeCell ref="I33:I35"/>
    <mergeCell ref="K42:K46"/>
    <mergeCell ref="E4:E5"/>
    <mergeCell ref="B42:C46"/>
    <mergeCell ref="D42:D46"/>
    <mergeCell ref="A42:A46"/>
    <mergeCell ref="B6:C6"/>
    <mergeCell ref="A36:A41"/>
    <mergeCell ref="D25:D35"/>
    <mergeCell ref="A7:A17"/>
    <mergeCell ref="B7:H17"/>
    <mergeCell ref="A18:A21"/>
    <mergeCell ref="K36:K40"/>
    <mergeCell ref="B25:C35"/>
    <mergeCell ref="J22:J24"/>
    <mergeCell ref="D36:D41"/>
    <mergeCell ref="B36:C41"/>
    <mergeCell ref="J30:J32"/>
    <mergeCell ref="D22:D24"/>
    <mergeCell ref="E40:E41"/>
    <mergeCell ref="J36:J40"/>
    <mergeCell ref="I42:I46"/>
    <mergeCell ref="I22:I24"/>
    <mergeCell ref="A1:M1"/>
    <mergeCell ref="A2:M2"/>
    <mergeCell ref="A4:A5"/>
    <mergeCell ref="B4:C5"/>
    <mergeCell ref="D4:D5"/>
    <mergeCell ref="M4:M5"/>
    <mergeCell ref="I4:L4"/>
    <mergeCell ref="L36:L40"/>
    <mergeCell ref="F4:G4"/>
    <mergeCell ref="H4:H5"/>
    <mergeCell ref="F40:F41"/>
    <mergeCell ref="G40:G41"/>
    <mergeCell ref="H40:H41"/>
    <mergeCell ref="I36:I40"/>
  </mergeCells>
  <printOptions/>
  <pageMargins left="0.4330708661417323" right="0.35433070866141736" top="0.31496062992125984" bottom="0.2755905511811024" header="0.31496062992125984" footer="0.31496062992125984"/>
  <pageSetup fitToHeight="5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view="pageBreakPreview" zoomScale="80" zoomScaleNormal="68" zoomScaleSheetLayoutView="80" workbookViewId="0" topLeftCell="A1">
      <selection activeCell="A3" sqref="A3:M3"/>
    </sheetView>
  </sheetViews>
  <sheetFormatPr defaultColWidth="9.140625" defaultRowHeight="15"/>
  <cols>
    <col min="1" max="1" width="6.421875" style="6" customWidth="1"/>
    <col min="2" max="2" width="3.421875" style="6" customWidth="1"/>
    <col min="3" max="3" width="24.00390625" style="6" customWidth="1"/>
    <col min="4" max="4" width="12.8515625" style="43" customWidth="1"/>
    <col min="5" max="5" width="13.28125" style="6" customWidth="1"/>
    <col min="6" max="6" width="15.57421875" style="6" customWidth="1"/>
    <col min="7" max="7" width="11.57421875" style="6" customWidth="1"/>
    <col min="8" max="8" width="10.7109375" style="6" customWidth="1"/>
    <col min="9" max="9" width="21.00390625" style="6" customWidth="1"/>
    <col min="10" max="11" width="9.140625" style="6" customWidth="1"/>
    <col min="12" max="12" width="10.140625" style="6" customWidth="1"/>
    <col min="13" max="13" width="26.140625" style="6" customWidth="1"/>
    <col min="14" max="16384" width="9.140625" style="6" customWidth="1"/>
  </cols>
  <sheetData>
    <row r="1" spans="1:13" ht="15.75">
      <c r="A1" s="67"/>
      <c r="B1" s="67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</row>
    <row r="2" spans="1:13" ht="31.5" customHeight="1">
      <c r="A2" s="345" t="s">
        <v>199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5.75" customHeight="1">
      <c r="A3" s="192" t="s">
        <v>29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5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34.5" customHeight="1">
      <c r="A5" s="317" t="s">
        <v>2</v>
      </c>
      <c r="B5" s="346" t="s">
        <v>3</v>
      </c>
      <c r="C5" s="347"/>
      <c r="D5" s="253" t="s">
        <v>4</v>
      </c>
      <c r="E5" s="317" t="s">
        <v>27</v>
      </c>
      <c r="F5" s="328" t="s">
        <v>5</v>
      </c>
      <c r="G5" s="329"/>
      <c r="H5" s="317" t="s">
        <v>6</v>
      </c>
      <c r="I5" s="328" t="s">
        <v>7</v>
      </c>
      <c r="J5" s="350"/>
      <c r="K5" s="350"/>
      <c r="L5" s="329"/>
      <c r="M5" s="317" t="s">
        <v>55</v>
      </c>
    </row>
    <row r="6" spans="1:13" ht="60">
      <c r="A6" s="319"/>
      <c r="B6" s="348"/>
      <c r="C6" s="349"/>
      <c r="D6" s="255"/>
      <c r="E6" s="319"/>
      <c r="F6" s="69" t="s">
        <v>9</v>
      </c>
      <c r="G6" s="69" t="s">
        <v>10</v>
      </c>
      <c r="H6" s="319"/>
      <c r="I6" s="69" t="s">
        <v>11</v>
      </c>
      <c r="J6" s="69" t="s">
        <v>12</v>
      </c>
      <c r="K6" s="69" t="s">
        <v>13</v>
      </c>
      <c r="L6" s="69" t="s">
        <v>14</v>
      </c>
      <c r="M6" s="319"/>
    </row>
    <row r="7" spans="1:13" ht="15">
      <c r="A7" s="69">
        <v>1</v>
      </c>
      <c r="B7" s="328">
        <v>2</v>
      </c>
      <c r="C7" s="329"/>
      <c r="D7" s="113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>
        <v>11</v>
      </c>
      <c r="M7" s="69">
        <v>12</v>
      </c>
    </row>
    <row r="8" spans="1:13" ht="189.75" customHeight="1">
      <c r="A8" s="69"/>
      <c r="B8" s="326" t="s">
        <v>57</v>
      </c>
      <c r="C8" s="330"/>
      <c r="D8" s="330"/>
      <c r="E8" s="330"/>
      <c r="F8" s="330"/>
      <c r="G8" s="330"/>
      <c r="H8" s="327"/>
      <c r="I8" s="29" t="s">
        <v>142</v>
      </c>
      <c r="J8" s="17">
        <v>100</v>
      </c>
      <c r="K8" s="49">
        <v>100</v>
      </c>
      <c r="L8" s="2">
        <f>K8/J8*100</f>
        <v>100</v>
      </c>
      <c r="M8" s="317" t="s">
        <v>58</v>
      </c>
    </row>
    <row r="9" spans="1:13" ht="15" customHeight="1">
      <c r="A9" s="334" t="s">
        <v>59</v>
      </c>
      <c r="B9" s="320" t="s">
        <v>105</v>
      </c>
      <c r="C9" s="321"/>
      <c r="D9" s="337" t="s">
        <v>182</v>
      </c>
      <c r="E9" s="9" t="s">
        <v>16</v>
      </c>
      <c r="F9" s="19">
        <f>F11</f>
        <v>5530.2</v>
      </c>
      <c r="G9" s="13">
        <f>G11</f>
        <v>5146.2</v>
      </c>
      <c r="H9" s="20">
        <f>G9/F9*100</f>
        <v>93.05630899424976</v>
      </c>
      <c r="I9" s="339" t="s">
        <v>106</v>
      </c>
      <c r="J9" s="342">
        <v>1</v>
      </c>
      <c r="K9" s="314">
        <v>1</v>
      </c>
      <c r="L9" s="331">
        <f>K9/J9*100</f>
        <v>100</v>
      </c>
      <c r="M9" s="318"/>
    </row>
    <row r="10" spans="1:13" ht="15">
      <c r="A10" s="335"/>
      <c r="B10" s="322"/>
      <c r="C10" s="323"/>
      <c r="D10" s="338"/>
      <c r="E10" s="10" t="s">
        <v>17</v>
      </c>
      <c r="F10" s="12"/>
      <c r="G10" s="14"/>
      <c r="H10" s="21"/>
      <c r="I10" s="340"/>
      <c r="J10" s="343"/>
      <c r="K10" s="315"/>
      <c r="L10" s="332"/>
      <c r="M10" s="318"/>
    </row>
    <row r="11" spans="1:13" ht="81.75" customHeight="1">
      <c r="A11" s="336"/>
      <c r="B11" s="324"/>
      <c r="C11" s="325"/>
      <c r="D11" s="313"/>
      <c r="E11" s="11" t="s">
        <v>53</v>
      </c>
      <c r="F11" s="22">
        <f>F12+F13</f>
        <v>5530.2</v>
      </c>
      <c r="G11" s="15">
        <f>G12+G13</f>
        <v>5146.2</v>
      </c>
      <c r="H11" s="23">
        <f>G11/F11*100</f>
        <v>93.05630899424976</v>
      </c>
      <c r="I11" s="341"/>
      <c r="J11" s="344"/>
      <c r="K11" s="316"/>
      <c r="L11" s="333"/>
      <c r="M11" s="319"/>
    </row>
    <row r="12" spans="1:13" ht="385.5" customHeight="1">
      <c r="A12" s="30" t="s">
        <v>15</v>
      </c>
      <c r="B12" s="326" t="s">
        <v>158</v>
      </c>
      <c r="C12" s="327"/>
      <c r="D12" s="111" t="s">
        <v>182</v>
      </c>
      <c r="E12" s="39" t="s">
        <v>53</v>
      </c>
      <c r="F12" s="31">
        <v>5530.2</v>
      </c>
      <c r="G12" s="72">
        <v>5146.2</v>
      </c>
      <c r="H12" s="32">
        <f>G12/F12*100</f>
        <v>93.05630899424976</v>
      </c>
      <c r="I12" s="38" t="s">
        <v>60</v>
      </c>
      <c r="J12" s="148">
        <v>96</v>
      </c>
      <c r="K12" s="49">
        <v>95</v>
      </c>
      <c r="L12" s="8">
        <f>K12/J12*100</f>
        <v>98.95833333333334</v>
      </c>
      <c r="M12" s="126" t="s">
        <v>58</v>
      </c>
    </row>
    <row r="13" spans="1:13" ht="130.5" customHeight="1">
      <c r="A13" s="127" t="s">
        <v>22</v>
      </c>
      <c r="B13" s="326" t="s">
        <v>107</v>
      </c>
      <c r="C13" s="327"/>
      <c r="D13" s="111" t="s">
        <v>182</v>
      </c>
      <c r="E13" s="11" t="s">
        <v>53</v>
      </c>
      <c r="F13" s="33">
        <v>0</v>
      </c>
      <c r="G13" s="23">
        <v>0</v>
      </c>
      <c r="H13" s="34">
        <v>0</v>
      </c>
      <c r="I13" s="38" t="s">
        <v>108</v>
      </c>
      <c r="J13" s="18">
        <v>12</v>
      </c>
      <c r="K13" s="49">
        <v>12</v>
      </c>
      <c r="L13" s="8">
        <f>K13/J13*100</f>
        <v>100</v>
      </c>
      <c r="M13" s="69" t="s">
        <v>58</v>
      </c>
    </row>
    <row r="14" spans="1:13" ht="15" customHeight="1">
      <c r="A14" s="317"/>
      <c r="B14" s="320" t="s">
        <v>51</v>
      </c>
      <c r="C14" s="321"/>
      <c r="D14" s="253"/>
      <c r="E14" s="17" t="s">
        <v>16</v>
      </c>
      <c r="F14" s="3">
        <f>F9</f>
        <v>5530.2</v>
      </c>
      <c r="G14" s="3">
        <f>G9</f>
        <v>5146.2</v>
      </c>
      <c r="H14" s="5">
        <f>G14/F14*100</f>
        <v>93.05630899424976</v>
      </c>
      <c r="I14" s="318"/>
      <c r="J14" s="318"/>
      <c r="K14" s="318"/>
      <c r="L14" s="318"/>
      <c r="M14" s="129"/>
    </row>
    <row r="15" spans="1:13" ht="15">
      <c r="A15" s="318"/>
      <c r="B15" s="322"/>
      <c r="C15" s="323"/>
      <c r="D15" s="254"/>
      <c r="E15" s="17" t="s">
        <v>17</v>
      </c>
      <c r="F15" s="3"/>
      <c r="G15" s="4"/>
      <c r="H15" s="5"/>
      <c r="I15" s="318"/>
      <c r="J15" s="318"/>
      <c r="K15" s="318"/>
      <c r="L15" s="318"/>
      <c r="M15" s="129"/>
    </row>
    <row r="16" spans="1:13" ht="15">
      <c r="A16" s="318"/>
      <c r="B16" s="322"/>
      <c r="C16" s="323"/>
      <c r="D16" s="254"/>
      <c r="E16" s="17" t="s">
        <v>53</v>
      </c>
      <c r="F16" s="3">
        <f>F11</f>
        <v>5530.2</v>
      </c>
      <c r="G16" s="3">
        <f>G11</f>
        <v>5146.2</v>
      </c>
      <c r="H16" s="3">
        <f>H11</f>
        <v>93.05630899424976</v>
      </c>
      <c r="I16" s="318"/>
      <c r="J16" s="318"/>
      <c r="K16" s="318"/>
      <c r="L16" s="318"/>
      <c r="M16" s="129"/>
    </row>
    <row r="17" spans="1:13" ht="15">
      <c r="A17" s="319"/>
      <c r="B17" s="324"/>
      <c r="C17" s="325"/>
      <c r="D17" s="255"/>
      <c r="E17" s="17"/>
      <c r="F17" s="3"/>
      <c r="G17" s="3"/>
      <c r="H17" s="5"/>
      <c r="I17" s="319"/>
      <c r="J17" s="319"/>
      <c r="K17" s="319"/>
      <c r="L17" s="319"/>
      <c r="M17" s="130"/>
    </row>
    <row r="18" spans="1:13" ht="15" customHeight="1">
      <c r="A18" s="317"/>
      <c r="B18" s="320" t="s">
        <v>176</v>
      </c>
      <c r="C18" s="321"/>
      <c r="D18" s="311"/>
      <c r="E18" s="17" t="s">
        <v>16</v>
      </c>
      <c r="F18" s="73"/>
      <c r="G18" s="4"/>
      <c r="H18" s="17"/>
      <c r="I18" s="314"/>
      <c r="J18" s="314"/>
      <c r="K18" s="314"/>
      <c r="L18" s="314"/>
      <c r="M18" s="129"/>
    </row>
    <row r="19" spans="1:13" ht="15">
      <c r="A19" s="318"/>
      <c r="B19" s="322"/>
      <c r="C19" s="323"/>
      <c r="D19" s="312"/>
      <c r="E19" s="17" t="s">
        <v>17</v>
      </c>
      <c r="F19" s="73"/>
      <c r="G19" s="4"/>
      <c r="H19" s="17"/>
      <c r="I19" s="315"/>
      <c r="J19" s="315"/>
      <c r="K19" s="315"/>
      <c r="L19" s="315"/>
      <c r="M19" s="129"/>
    </row>
    <row r="20" spans="1:13" ht="15">
      <c r="A20" s="319"/>
      <c r="B20" s="324"/>
      <c r="C20" s="325"/>
      <c r="D20" s="313"/>
      <c r="E20" s="17"/>
      <c r="F20" s="73"/>
      <c r="G20" s="4"/>
      <c r="H20" s="17"/>
      <c r="I20" s="316"/>
      <c r="J20" s="316"/>
      <c r="K20" s="316"/>
      <c r="L20" s="316"/>
      <c r="M20" s="129"/>
    </row>
    <row r="21" spans="1:13" ht="15" customHeight="1">
      <c r="A21" s="317"/>
      <c r="B21" s="320" t="s">
        <v>177</v>
      </c>
      <c r="C21" s="321"/>
      <c r="D21" s="311"/>
      <c r="E21" s="17" t="s">
        <v>16</v>
      </c>
      <c r="F21" s="73"/>
      <c r="G21" s="4"/>
      <c r="H21" s="17"/>
      <c r="I21" s="314"/>
      <c r="J21" s="314"/>
      <c r="K21" s="314"/>
      <c r="L21" s="314"/>
      <c r="M21" s="129"/>
    </row>
    <row r="22" spans="1:13" ht="15">
      <c r="A22" s="318"/>
      <c r="B22" s="322"/>
      <c r="C22" s="323"/>
      <c r="D22" s="312"/>
      <c r="E22" s="17" t="s">
        <v>17</v>
      </c>
      <c r="F22" s="73"/>
      <c r="G22" s="4"/>
      <c r="H22" s="17"/>
      <c r="I22" s="315"/>
      <c r="J22" s="315"/>
      <c r="K22" s="315"/>
      <c r="L22" s="315"/>
      <c r="M22" s="129"/>
    </row>
    <row r="23" spans="1:13" ht="15">
      <c r="A23" s="319"/>
      <c r="B23" s="324"/>
      <c r="C23" s="325"/>
      <c r="D23" s="313"/>
      <c r="E23" s="17"/>
      <c r="F23" s="73"/>
      <c r="G23" s="4"/>
      <c r="H23" s="17"/>
      <c r="I23" s="316"/>
      <c r="J23" s="316"/>
      <c r="K23" s="316"/>
      <c r="L23" s="316"/>
      <c r="M23" s="129"/>
    </row>
    <row r="24" spans="1:13" ht="15" customHeight="1">
      <c r="A24" s="317"/>
      <c r="B24" s="320" t="s">
        <v>178</v>
      </c>
      <c r="C24" s="321"/>
      <c r="D24" s="311"/>
      <c r="E24" s="17" t="s">
        <v>16</v>
      </c>
      <c r="F24" s="73"/>
      <c r="G24" s="17"/>
      <c r="H24" s="17"/>
      <c r="I24" s="314"/>
      <c r="J24" s="314"/>
      <c r="K24" s="314"/>
      <c r="L24" s="314"/>
      <c r="M24" s="129"/>
    </row>
    <row r="25" spans="1:13" ht="15">
      <c r="A25" s="318"/>
      <c r="B25" s="322"/>
      <c r="C25" s="323"/>
      <c r="D25" s="312"/>
      <c r="E25" s="17" t="s">
        <v>17</v>
      </c>
      <c r="F25" s="73"/>
      <c r="G25" s="17"/>
      <c r="H25" s="17"/>
      <c r="I25" s="315"/>
      <c r="J25" s="315"/>
      <c r="K25" s="315"/>
      <c r="L25" s="315"/>
      <c r="M25" s="129"/>
    </row>
    <row r="26" spans="1:13" ht="15">
      <c r="A26" s="319"/>
      <c r="B26" s="324"/>
      <c r="C26" s="325"/>
      <c r="D26" s="313"/>
      <c r="E26" s="17"/>
      <c r="F26" s="73"/>
      <c r="G26" s="17"/>
      <c r="H26" s="17"/>
      <c r="I26" s="316"/>
      <c r="J26" s="316"/>
      <c r="K26" s="316"/>
      <c r="L26" s="316"/>
      <c r="M26" s="129"/>
    </row>
    <row r="27" spans="1:13" ht="15" customHeight="1">
      <c r="A27" s="317"/>
      <c r="B27" s="320" t="s">
        <v>179</v>
      </c>
      <c r="C27" s="321"/>
      <c r="D27" s="311"/>
      <c r="E27" s="17" t="s">
        <v>16</v>
      </c>
      <c r="F27" s="73"/>
      <c r="G27" s="17"/>
      <c r="H27" s="17"/>
      <c r="I27" s="314"/>
      <c r="J27" s="314"/>
      <c r="K27" s="314"/>
      <c r="L27" s="314"/>
      <c r="M27" s="129"/>
    </row>
    <row r="28" spans="1:13" ht="15">
      <c r="A28" s="318"/>
      <c r="B28" s="322"/>
      <c r="C28" s="323"/>
      <c r="D28" s="312"/>
      <c r="E28" s="17" t="s">
        <v>17</v>
      </c>
      <c r="F28" s="73"/>
      <c r="G28" s="17"/>
      <c r="H28" s="17"/>
      <c r="I28" s="315"/>
      <c r="J28" s="315"/>
      <c r="K28" s="315"/>
      <c r="L28" s="315"/>
      <c r="M28" s="129"/>
    </row>
    <row r="29" spans="1:13" ht="15">
      <c r="A29" s="319"/>
      <c r="B29" s="324"/>
      <c r="C29" s="325"/>
      <c r="D29" s="313"/>
      <c r="E29" s="17" t="s">
        <v>180</v>
      </c>
      <c r="F29" s="73"/>
      <c r="G29" s="17"/>
      <c r="H29" s="17"/>
      <c r="I29" s="316"/>
      <c r="J29" s="316"/>
      <c r="K29" s="316"/>
      <c r="L29" s="316"/>
      <c r="M29" s="130"/>
    </row>
  </sheetData>
  <sheetProtection/>
  <mergeCells count="57">
    <mergeCell ref="A2:M2"/>
    <mergeCell ref="A3:M3"/>
    <mergeCell ref="A5:A6"/>
    <mergeCell ref="B5:C6"/>
    <mergeCell ref="D5:D6"/>
    <mergeCell ref="E5:E6"/>
    <mergeCell ref="F5:G5"/>
    <mergeCell ref="H5:H6"/>
    <mergeCell ref="I5:L5"/>
    <mergeCell ref="M5:M6"/>
    <mergeCell ref="B7:C7"/>
    <mergeCell ref="B8:H8"/>
    <mergeCell ref="M8:M11"/>
    <mergeCell ref="L9:L11"/>
    <mergeCell ref="A9:A11"/>
    <mergeCell ref="B9:C11"/>
    <mergeCell ref="D9:D11"/>
    <mergeCell ref="I9:I11"/>
    <mergeCell ref="J9:J11"/>
    <mergeCell ref="L14:L17"/>
    <mergeCell ref="K9:K11"/>
    <mergeCell ref="B13:C13"/>
    <mergeCell ref="A14:A17"/>
    <mergeCell ref="B14:C17"/>
    <mergeCell ref="D14:D17"/>
    <mergeCell ref="I14:I17"/>
    <mergeCell ref="J14:J17"/>
    <mergeCell ref="K14:K17"/>
    <mergeCell ref="B12:C12"/>
    <mergeCell ref="K21:K23"/>
    <mergeCell ref="L21:L23"/>
    <mergeCell ref="A18:A20"/>
    <mergeCell ref="B18:C20"/>
    <mergeCell ref="D18:D20"/>
    <mergeCell ref="I18:I20"/>
    <mergeCell ref="J18:J20"/>
    <mergeCell ref="K18:K20"/>
    <mergeCell ref="D24:D26"/>
    <mergeCell ref="I24:I26"/>
    <mergeCell ref="J24:J26"/>
    <mergeCell ref="K24:K26"/>
    <mergeCell ref="L18:L20"/>
    <mergeCell ref="A21:A23"/>
    <mergeCell ref="B21:C23"/>
    <mergeCell ref="D21:D23"/>
    <mergeCell ref="I21:I23"/>
    <mergeCell ref="J21:J23"/>
    <mergeCell ref="L24:L26"/>
    <mergeCell ref="A27:A29"/>
    <mergeCell ref="B27:C29"/>
    <mergeCell ref="D27:D29"/>
    <mergeCell ref="I27:I29"/>
    <mergeCell ref="J27:J29"/>
    <mergeCell ref="K27:K29"/>
    <mergeCell ref="L27:L29"/>
    <mergeCell ref="A24:A26"/>
    <mergeCell ref="B24:C26"/>
  </mergeCells>
  <printOptions/>
  <pageMargins left="0.35433070866141736" right="0.2362204724409449" top="0.03937007874015748" bottom="0.03937007874015748" header="0.31496062992125984" footer="0.31496062992125984"/>
  <pageSetup fitToHeight="3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view="pageBreakPreview" zoomScale="78" zoomScaleNormal="48" zoomScaleSheetLayoutView="78" zoomScalePageLayoutView="0" workbookViewId="0" topLeftCell="A1">
      <selection activeCell="A7" sqref="A7:H7"/>
    </sheetView>
  </sheetViews>
  <sheetFormatPr defaultColWidth="9.140625" defaultRowHeight="15"/>
  <cols>
    <col min="1" max="3" width="9.140625" style="7" customWidth="1"/>
    <col min="4" max="4" width="12.421875" style="7" customWidth="1"/>
    <col min="5" max="5" width="13.421875" style="7" customWidth="1"/>
    <col min="6" max="6" width="14.8515625" style="7" customWidth="1"/>
    <col min="7" max="7" width="13.00390625" style="7" customWidth="1"/>
    <col min="8" max="8" width="13.28125" style="7" customWidth="1"/>
    <col min="9" max="9" width="21.8515625" style="7" customWidth="1"/>
    <col min="10" max="11" width="9.140625" style="7" customWidth="1"/>
    <col min="12" max="12" width="13.28125" style="7" customWidth="1"/>
    <col min="13" max="13" width="14.421875" style="7" customWidth="1"/>
    <col min="14" max="16384" width="9.140625" style="7" customWidth="1"/>
  </cols>
  <sheetData>
    <row r="1" spans="1:13" ht="39" customHeight="1">
      <c r="A1" s="215" t="s">
        <v>200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5.75">
      <c r="A2" s="228" t="s">
        <v>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2" ht="15.75">
      <c r="A3" s="70"/>
      <c r="L3" s="36"/>
    </row>
    <row r="4" spans="1:13" ht="15.75" customHeight="1">
      <c r="A4" s="208" t="s">
        <v>2</v>
      </c>
      <c r="B4" s="229" t="s">
        <v>3</v>
      </c>
      <c r="C4" s="230"/>
      <c r="D4" s="208" t="s">
        <v>4</v>
      </c>
      <c r="E4" s="208" t="s">
        <v>40</v>
      </c>
      <c r="F4" s="229" t="s">
        <v>5</v>
      </c>
      <c r="G4" s="230"/>
      <c r="H4" s="208" t="s">
        <v>6</v>
      </c>
      <c r="I4" s="185" t="s">
        <v>7</v>
      </c>
      <c r="J4" s="185"/>
      <c r="K4" s="185"/>
      <c r="L4" s="185"/>
      <c r="M4" s="208" t="s">
        <v>8</v>
      </c>
    </row>
    <row r="5" spans="1:13" ht="63">
      <c r="A5" s="209"/>
      <c r="B5" s="231"/>
      <c r="C5" s="232"/>
      <c r="D5" s="209"/>
      <c r="E5" s="209"/>
      <c r="F5" s="101" t="s">
        <v>9</v>
      </c>
      <c r="G5" s="101" t="s">
        <v>10</v>
      </c>
      <c r="H5" s="209"/>
      <c r="I5" s="101" t="s">
        <v>11</v>
      </c>
      <c r="J5" s="101" t="s">
        <v>12</v>
      </c>
      <c r="K5" s="101" t="s">
        <v>13</v>
      </c>
      <c r="L5" s="37" t="s">
        <v>14</v>
      </c>
      <c r="M5" s="209"/>
    </row>
    <row r="6" spans="1:13" ht="15.75">
      <c r="A6" s="101">
        <v>1</v>
      </c>
      <c r="B6" s="185">
        <v>2</v>
      </c>
      <c r="C6" s="185"/>
      <c r="D6" s="101">
        <v>3</v>
      </c>
      <c r="E6" s="101">
        <v>4</v>
      </c>
      <c r="F6" s="101">
        <v>5</v>
      </c>
      <c r="G6" s="101">
        <v>6</v>
      </c>
      <c r="H6" s="101">
        <v>7</v>
      </c>
      <c r="I6" s="101">
        <v>8</v>
      </c>
      <c r="J6" s="101">
        <v>9</v>
      </c>
      <c r="K6" s="101">
        <v>10</v>
      </c>
      <c r="L6" s="100">
        <v>11</v>
      </c>
      <c r="M6" s="101">
        <v>12</v>
      </c>
    </row>
    <row r="7" spans="1:13" ht="328.5" customHeight="1">
      <c r="A7" s="364" t="s">
        <v>98</v>
      </c>
      <c r="B7" s="365"/>
      <c r="C7" s="365"/>
      <c r="D7" s="365"/>
      <c r="E7" s="365"/>
      <c r="F7" s="365"/>
      <c r="G7" s="365"/>
      <c r="H7" s="365"/>
      <c r="I7" s="102" t="s">
        <v>119</v>
      </c>
      <c r="J7" s="101">
        <v>1</v>
      </c>
      <c r="K7" s="101">
        <v>1</v>
      </c>
      <c r="L7" s="107">
        <v>100</v>
      </c>
      <c r="M7" s="108" t="s">
        <v>35</v>
      </c>
    </row>
    <row r="8" spans="1:13" ht="409.5" customHeight="1">
      <c r="A8" s="101" t="s">
        <v>59</v>
      </c>
      <c r="B8" s="367" t="s">
        <v>104</v>
      </c>
      <c r="C8" s="368"/>
      <c r="D8" s="104" t="s">
        <v>182</v>
      </c>
      <c r="E8" s="102" t="s">
        <v>16</v>
      </c>
      <c r="F8" s="74">
        <f>F11+F14+F17</f>
        <v>28045.8</v>
      </c>
      <c r="G8" s="74">
        <f>G11+G14+G17</f>
        <v>27968.2</v>
      </c>
      <c r="H8" s="75">
        <f>G8/F8*100</f>
        <v>99.723309729086</v>
      </c>
      <c r="I8" s="88" t="s">
        <v>194</v>
      </c>
      <c r="J8" s="103">
        <v>10</v>
      </c>
      <c r="K8" s="103">
        <v>10</v>
      </c>
      <c r="L8" s="107">
        <v>100</v>
      </c>
      <c r="M8" s="108" t="s">
        <v>35</v>
      </c>
    </row>
    <row r="9" spans="1:13" ht="32.25" customHeight="1">
      <c r="A9" s="200" t="s">
        <v>15</v>
      </c>
      <c r="B9" s="233" t="s">
        <v>99</v>
      </c>
      <c r="C9" s="203"/>
      <c r="D9" s="104" t="s">
        <v>182</v>
      </c>
      <c r="E9" s="102" t="s">
        <v>16</v>
      </c>
      <c r="F9" s="76">
        <f>F11</f>
        <v>23914.8</v>
      </c>
      <c r="G9" s="76">
        <f>G11</f>
        <v>23888.7</v>
      </c>
      <c r="H9" s="76">
        <f>H11</f>
        <v>99.89086256209544</v>
      </c>
      <c r="I9" s="214" t="s">
        <v>100</v>
      </c>
      <c r="J9" s="208"/>
      <c r="K9" s="208"/>
      <c r="L9" s="356"/>
      <c r="M9" s="185" t="s">
        <v>35</v>
      </c>
    </row>
    <row r="10" spans="1:13" ht="15.75">
      <c r="A10" s="200"/>
      <c r="B10" s="355"/>
      <c r="C10" s="204"/>
      <c r="D10" s="105"/>
      <c r="E10" s="102" t="s">
        <v>17</v>
      </c>
      <c r="F10" s="76"/>
      <c r="G10" s="131"/>
      <c r="H10" s="102"/>
      <c r="I10" s="210"/>
      <c r="J10" s="226"/>
      <c r="K10" s="226"/>
      <c r="L10" s="357"/>
      <c r="M10" s="185"/>
    </row>
    <row r="11" spans="1:13" ht="114" customHeight="1">
      <c r="A11" s="200"/>
      <c r="B11" s="235"/>
      <c r="C11" s="205"/>
      <c r="D11" s="106"/>
      <c r="E11" s="102" t="s">
        <v>18</v>
      </c>
      <c r="F11" s="76">
        <v>23914.8</v>
      </c>
      <c r="G11" s="76">
        <v>23888.7</v>
      </c>
      <c r="H11" s="77">
        <f>G11/F11*100</f>
        <v>99.89086256209544</v>
      </c>
      <c r="I11" s="211"/>
      <c r="J11" s="209"/>
      <c r="K11" s="209"/>
      <c r="L11" s="358"/>
      <c r="M11" s="208"/>
    </row>
    <row r="12" spans="1:13" ht="15.75" customHeight="1">
      <c r="A12" s="362" t="s">
        <v>22</v>
      </c>
      <c r="B12" s="233" t="s">
        <v>101</v>
      </c>
      <c r="C12" s="203"/>
      <c r="D12" s="104" t="s">
        <v>182</v>
      </c>
      <c r="E12" s="102" t="s">
        <v>16</v>
      </c>
      <c r="F12" s="76">
        <f>F14</f>
        <v>371.9</v>
      </c>
      <c r="G12" s="76">
        <f>G14</f>
        <v>331.5</v>
      </c>
      <c r="H12" s="77">
        <f>H14</f>
        <v>89.13686474858834</v>
      </c>
      <c r="I12" s="214" t="s">
        <v>102</v>
      </c>
      <c r="J12" s="208">
        <v>21</v>
      </c>
      <c r="K12" s="208">
        <v>21</v>
      </c>
      <c r="L12" s="359">
        <v>100</v>
      </c>
      <c r="M12" s="185" t="s">
        <v>35</v>
      </c>
    </row>
    <row r="13" spans="1:13" ht="15.75">
      <c r="A13" s="363"/>
      <c r="B13" s="355"/>
      <c r="C13" s="204"/>
      <c r="D13" s="105"/>
      <c r="E13" s="102" t="s">
        <v>17</v>
      </c>
      <c r="F13" s="76"/>
      <c r="G13" s="131"/>
      <c r="H13" s="77"/>
      <c r="I13" s="210"/>
      <c r="J13" s="226"/>
      <c r="K13" s="226"/>
      <c r="L13" s="360"/>
      <c r="M13" s="185"/>
    </row>
    <row r="14" spans="1:13" ht="94.5" customHeight="1">
      <c r="A14" s="366"/>
      <c r="B14" s="235"/>
      <c r="C14" s="205"/>
      <c r="D14" s="105"/>
      <c r="E14" s="102" t="s">
        <v>18</v>
      </c>
      <c r="F14" s="76">
        <v>371.9</v>
      </c>
      <c r="G14" s="131">
        <v>331.5</v>
      </c>
      <c r="H14" s="77">
        <f>G14/F14*100</f>
        <v>89.13686474858834</v>
      </c>
      <c r="I14" s="211"/>
      <c r="J14" s="209"/>
      <c r="K14" s="209"/>
      <c r="L14" s="361"/>
      <c r="M14" s="208"/>
    </row>
    <row r="15" spans="1:13" ht="15.75" customHeight="1">
      <c r="A15" s="362" t="s">
        <v>30</v>
      </c>
      <c r="B15" s="233" t="s">
        <v>181</v>
      </c>
      <c r="C15" s="203"/>
      <c r="D15" s="214" t="s">
        <v>182</v>
      </c>
      <c r="E15" s="102" t="s">
        <v>16</v>
      </c>
      <c r="F15" s="76">
        <f>F17</f>
        <v>3759.1</v>
      </c>
      <c r="G15" s="131">
        <f>G17</f>
        <v>3748</v>
      </c>
      <c r="H15" s="131">
        <f>G15/F15*100</f>
        <v>99.70471655449444</v>
      </c>
      <c r="I15" s="214" t="s">
        <v>103</v>
      </c>
      <c r="J15" s="208">
        <v>1</v>
      </c>
      <c r="K15" s="208">
        <v>1</v>
      </c>
      <c r="L15" s="356">
        <v>100</v>
      </c>
      <c r="M15" s="185" t="s">
        <v>35</v>
      </c>
    </row>
    <row r="16" spans="1:13" ht="15.75">
      <c r="A16" s="363"/>
      <c r="B16" s="355"/>
      <c r="C16" s="204"/>
      <c r="D16" s="210"/>
      <c r="E16" s="89" t="s">
        <v>17</v>
      </c>
      <c r="F16" s="76"/>
      <c r="G16" s="131"/>
      <c r="H16" s="131"/>
      <c r="I16" s="210"/>
      <c r="J16" s="226"/>
      <c r="K16" s="226"/>
      <c r="L16" s="357"/>
      <c r="M16" s="185"/>
    </row>
    <row r="17" spans="1:13" ht="366" customHeight="1">
      <c r="A17" s="363"/>
      <c r="B17" s="235"/>
      <c r="C17" s="205"/>
      <c r="D17" s="211"/>
      <c r="E17" s="89" t="s">
        <v>19</v>
      </c>
      <c r="F17" s="76">
        <v>3759.1</v>
      </c>
      <c r="G17" s="131">
        <v>3748</v>
      </c>
      <c r="H17" s="131">
        <f>G17/F17*100</f>
        <v>99.70471655449444</v>
      </c>
      <c r="I17" s="211"/>
      <c r="J17" s="209"/>
      <c r="K17" s="209"/>
      <c r="L17" s="358"/>
      <c r="M17" s="208"/>
    </row>
    <row r="18" spans="1:13" ht="15.75" customHeight="1">
      <c r="A18" s="185"/>
      <c r="B18" s="233" t="s">
        <v>51</v>
      </c>
      <c r="C18" s="203"/>
      <c r="D18" s="202"/>
      <c r="E18" s="88" t="s">
        <v>16</v>
      </c>
      <c r="F18" s="76">
        <f>F8</f>
        <v>28045.8</v>
      </c>
      <c r="G18" s="76">
        <f>G8</f>
        <v>27968.2</v>
      </c>
      <c r="H18" s="76">
        <f>G18/F18*100</f>
        <v>99.723309729086</v>
      </c>
      <c r="I18" s="201"/>
      <c r="J18" s="201"/>
      <c r="K18" s="201"/>
      <c r="L18" s="351"/>
      <c r="M18" s="352"/>
    </row>
    <row r="19" spans="1:13" ht="15.75">
      <c r="A19" s="185"/>
      <c r="B19" s="355"/>
      <c r="C19" s="204"/>
      <c r="D19" s="202"/>
      <c r="E19" s="102" t="s">
        <v>17</v>
      </c>
      <c r="F19" s="76"/>
      <c r="G19" s="131"/>
      <c r="H19" s="76"/>
      <c r="I19" s="201"/>
      <c r="J19" s="201"/>
      <c r="K19" s="201"/>
      <c r="L19" s="351"/>
      <c r="M19" s="353"/>
    </row>
    <row r="20" spans="1:13" ht="15.75">
      <c r="A20" s="185"/>
      <c r="B20" s="355"/>
      <c r="C20" s="204"/>
      <c r="D20" s="202"/>
      <c r="E20" s="102" t="s">
        <v>31</v>
      </c>
      <c r="F20" s="76">
        <f>F11+F14</f>
        <v>24286.7</v>
      </c>
      <c r="G20" s="76">
        <f>G11+G14</f>
        <v>24220.2</v>
      </c>
      <c r="H20" s="76">
        <f>G20/F20*100</f>
        <v>99.72618758415099</v>
      </c>
      <c r="I20" s="201"/>
      <c r="J20" s="201"/>
      <c r="K20" s="201"/>
      <c r="L20" s="351"/>
      <c r="M20" s="353"/>
    </row>
    <row r="21" spans="1:13" ht="15.75">
      <c r="A21" s="185"/>
      <c r="B21" s="235"/>
      <c r="C21" s="205"/>
      <c r="D21" s="202"/>
      <c r="E21" s="102" t="s">
        <v>53</v>
      </c>
      <c r="F21" s="76">
        <f>F17</f>
        <v>3759.1</v>
      </c>
      <c r="G21" s="76">
        <f>G17</f>
        <v>3748</v>
      </c>
      <c r="H21" s="76">
        <f>G21/F21*100</f>
        <v>99.70471655449444</v>
      </c>
      <c r="I21" s="201"/>
      <c r="J21" s="201"/>
      <c r="K21" s="201"/>
      <c r="L21" s="351"/>
      <c r="M21" s="354"/>
    </row>
  </sheetData>
  <sheetProtection/>
  <mergeCells count="43">
    <mergeCell ref="A1:M1"/>
    <mergeCell ref="A2:M2"/>
    <mergeCell ref="A4:A5"/>
    <mergeCell ref="B4:C5"/>
    <mergeCell ref="D4:D5"/>
    <mergeCell ref="B6:C6"/>
    <mergeCell ref="M4:M5"/>
    <mergeCell ref="H4:H5"/>
    <mergeCell ref="I4:L4"/>
    <mergeCell ref="A7:H7"/>
    <mergeCell ref="A12:A14"/>
    <mergeCell ref="B12:C14"/>
    <mergeCell ref="I12:I14"/>
    <mergeCell ref="E4:E5"/>
    <mergeCell ref="F4:G4"/>
    <mergeCell ref="B8:C8"/>
    <mergeCell ref="B9:C11"/>
    <mergeCell ref="I9:I11"/>
    <mergeCell ref="M15:M17"/>
    <mergeCell ref="A15:A17"/>
    <mergeCell ref="J15:J17"/>
    <mergeCell ref="K15:K17"/>
    <mergeCell ref="L15:L17"/>
    <mergeCell ref="B15:C17"/>
    <mergeCell ref="D15:D17"/>
    <mergeCell ref="I15:I17"/>
    <mergeCell ref="K9:K11"/>
    <mergeCell ref="L9:L11"/>
    <mergeCell ref="M12:M14"/>
    <mergeCell ref="J12:J14"/>
    <mergeCell ref="K12:K14"/>
    <mergeCell ref="L12:L14"/>
    <mergeCell ref="M9:M11"/>
    <mergeCell ref="L18:L21"/>
    <mergeCell ref="M18:M21"/>
    <mergeCell ref="A9:A11"/>
    <mergeCell ref="A18:A21"/>
    <mergeCell ref="B18:C21"/>
    <mergeCell ref="D18:D21"/>
    <mergeCell ref="I18:I21"/>
    <mergeCell ref="J18:J21"/>
    <mergeCell ref="K18:K21"/>
    <mergeCell ref="J9:J11"/>
  </mergeCells>
  <printOptions horizontalCentered="1"/>
  <pageMargins left="0.2362204724409449" right="0.2362204724409449" top="0.3937007874015748" bottom="0.2362204724409449" header="0.31496062992125984" footer="0.31496062992125984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Пользователь Windows</cp:lastModifiedBy>
  <cp:lastPrinted>2020-03-03T07:44:42Z</cp:lastPrinted>
  <dcterms:created xsi:type="dcterms:W3CDTF">2014-06-11T06:07:07Z</dcterms:created>
  <dcterms:modified xsi:type="dcterms:W3CDTF">2020-03-03T07:44:45Z</dcterms:modified>
  <cp:category/>
  <cp:version/>
  <cp:contentType/>
  <cp:contentStatus/>
</cp:coreProperties>
</file>